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5200" windowHeight="11250" tabRatio="831"/>
  </bookViews>
  <sheets>
    <sheet name="Programme" sheetId="1" r:id="rId1"/>
    <sheet name="Adaptive Organisms" sheetId="2" state="veryHidden" r:id="rId2"/>
    <sheet name="Communities and Ecosystems" sheetId="11" state="veryHidden" r:id="rId3"/>
    <sheet name="Microbiology" sheetId="4" state="veryHidden" r:id="rId4"/>
    <sheet name="Trans. Water Management" sheetId="9" state="veryHidden" r:id="rId5"/>
    <sheet name="Water and Environment" sheetId="5" state="veryHidden" r:id="rId6"/>
    <sheet name="Free Specialisation" sheetId="13" state="veryHidden" r:id="rId7"/>
    <sheet name="SMI" sheetId="6" state="veryHidden" r:id="rId8"/>
    <sheet name="SIS" sheetId="7" state="veryHidden" r:id="rId9"/>
    <sheet name="Science &amp; Education" sheetId="8" state="veryHidden" r:id="rId10"/>
    <sheet name="Selections" sheetId="3" state="veryHidden" r:id="rId11"/>
    <sheet name="Free Specialisation_Res" sheetId="12" state="veryHidden" r:id="rId12"/>
  </sheets>
  <definedNames>
    <definedName name="_xlnm.Print_Area" localSheetId="0">Programme!$A$12:$H$116</definedName>
    <definedName name="bio_constrained_lijst">Selections!$B$23:$D$59</definedName>
    <definedName name="bio_constrained_selectie">Selections!$B$23:$B$59</definedName>
    <definedName name="ce_lijst">Selections!$O$6:$Q$8</definedName>
    <definedName name="ce_selectie">Selections!$O$6:$O$8</definedName>
    <definedName name="ce_selectie_2018">Selections!$T$6:$T$8</definedName>
    <definedName name="cohort">Selections!$G$4:$G$14</definedName>
    <definedName name="filo_lijst">Selections!$B$3:$D$15</definedName>
    <definedName name="filo_selectie">Selections!$B$3:$B$15</definedName>
    <definedName name="medbio_constrained_lijst">Selections!$H$23:$J$43</definedName>
    <definedName name="medbio_constrained_selectie">Selections!$H$23:$H$43</definedName>
    <definedName name="smi">Selections!$G$17:$G$20</definedName>
    <definedName name="smi_eg_lijst">Selections!$P$4:$R$7</definedName>
    <definedName name="smi_eg_selectie">Selections!$P$6:$P$8</definedName>
    <definedName name="smi_lijst">Selections!$G$17:$H$19</definedName>
    <definedName name="smi_theme">Selections!$J$14:$J$16</definedName>
    <definedName name="spec_courses_list">Selections!$O$13:$Q$32</definedName>
    <definedName name="spec_courses_selection">Selections!$O$13:$O$32</definedName>
    <definedName name="special">Selections!$H$4:$H$13</definedName>
    <definedName name="stage_bio">Selections!$B$61:$B$68</definedName>
    <definedName name="stage_medbio">Selections!$H$57:$H$79</definedName>
    <definedName name="yesno">Selections!$D$1:$D$3</definedName>
  </definedNames>
  <calcPr calcId="145621"/>
</workbook>
</file>

<file path=xl/calcChain.xml><?xml version="1.0" encoding="utf-8"?>
<calcChain xmlns="http://schemas.openxmlformats.org/spreadsheetml/2006/main">
  <c r="D169" i="8" l="1"/>
  <c r="D150" i="8"/>
  <c r="D136" i="8"/>
  <c r="D140" i="8" s="1"/>
  <c r="B136" i="8"/>
  <c r="D132" i="8"/>
  <c r="D112" i="8"/>
  <c r="B112" i="8"/>
  <c r="D111" i="8"/>
  <c r="B111" i="8"/>
  <c r="D110" i="8"/>
  <c r="B110" i="8"/>
  <c r="D109" i="8"/>
  <c r="B109" i="8"/>
  <c r="D108" i="8"/>
  <c r="D113" i="8" s="1"/>
  <c r="B108" i="8"/>
  <c r="D195" i="7"/>
  <c r="D168" i="7"/>
  <c r="D150" i="7"/>
  <c r="D154" i="7" s="1"/>
  <c r="B150" i="7"/>
  <c r="D146" i="7"/>
  <c r="D126" i="7"/>
  <c r="B126" i="7"/>
  <c r="D125" i="7"/>
  <c r="B125" i="7"/>
  <c r="D124" i="7"/>
  <c r="B124" i="7"/>
  <c r="D123" i="7"/>
  <c r="B123" i="7"/>
  <c r="D122" i="7"/>
  <c r="B122" i="7"/>
  <c r="D300" i="9"/>
  <c r="D281" i="9"/>
  <c r="D280" i="9"/>
  <c r="D269" i="9"/>
  <c r="D260" i="9"/>
  <c r="D252" i="9"/>
  <c r="D284" i="9" s="1"/>
  <c r="D302" i="9" s="1"/>
  <c r="D246" i="9"/>
  <c r="D218" i="5"/>
  <c r="D198" i="5"/>
  <c r="D193" i="5"/>
  <c r="B193" i="5"/>
  <c r="D192" i="5"/>
  <c r="B192" i="5"/>
  <c r="D191" i="5"/>
  <c r="B191" i="5"/>
  <c r="D190" i="5"/>
  <c r="B190" i="5"/>
  <c r="D189" i="5"/>
  <c r="B189" i="5"/>
  <c r="D188" i="5"/>
  <c r="B188" i="5"/>
  <c r="D183" i="5"/>
  <c r="D172" i="5"/>
  <c r="D161" i="5"/>
  <c r="D142" i="5"/>
  <c r="D144" i="5" s="1"/>
  <c r="B142" i="5"/>
  <c r="D138" i="5"/>
  <c r="D214" i="11"/>
  <c r="D194" i="11"/>
  <c r="D188" i="11"/>
  <c r="B188" i="11"/>
  <c r="D187" i="11"/>
  <c r="B187" i="11"/>
  <c r="D186" i="11"/>
  <c r="B186" i="11"/>
  <c r="D185" i="11"/>
  <c r="B185" i="11"/>
  <c r="D184" i="11"/>
  <c r="B184" i="11"/>
  <c r="D179" i="11"/>
  <c r="D168" i="11"/>
  <c r="D138" i="11"/>
  <c r="D140" i="11" s="1"/>
  <c r="B138" i="11"/>
  <c r="D133" i="11"/>
  <c r="D134" i="11" s="1"/>
  <c r="B133" i="11"/>
  <c r="D127" i="7" l="1"/>
  <c r="D152" i="8"/>
  <c r="D171" i="8"/>
  <c r="D178" i="7"/>
  <c r="D197" i="7" s="1"/>
  <c r="D195" i="11"/>
  <c r="D199" i="5"/>
  <c r="D202" i="5" s="1"/>
  <c r="D220" i="5" s="1"/>
  <c r="D198" i="11"/>
  <c r="D216" i="11" s="1"/>
  <c r="D63" i="13"/>
  <c r="D38" i="9"/>
  <c r="D144" i="9"/>
  <c r="D82" i="11"/>
  <c r="D76" i="11"/>
  <c r="B76" i="11"/>
  <c r="D75" i="11"/>
  <c r="B75" i="11"/>
  <c r="D74" i="11"/>
  <c r="B74" i="11"/>
  <c r="D73" i="11"/>
  <c r="B73" i="11"/>
  <c r="D72" i="11"/>
  <c r="B72" i="11"/>
  <c r="D75" i="5"/>
  <c r="D76" i="5"/>
  <c r="D77" i="5"/>
  <c r="D78" i="5"/>
  <c r="D79" i="5"/>
  <c r="B75" i="5"/>
  <c r="B76" i="5"/>
  <c r="B77" i="5"/>
  <c r="B78" i="5"/>
  <c r="B79" i="5"/>
  <c r="D73" i="4"/>
  <c r="D74" i="4"/>
  <c r="D75" i="4"/>
  <c r="D76" i="4"/>
  <c r="D77" i="4"/>
  <c r="B73" i="4"/>
  <c r="B74" i="4"/>
  <c r="B75" i="4"/>
  <c r="B76" i="4"/>
  <c r="B77" i="4"/>
  <c r="B20" i="8"/>
  <c r="B21" i="8"/>
  <c r="B22" i="8"/>
  <c r="B23" i="8"/>
  <c r="B19" i="8"/>
  <c r="B20" i="7"/>
  <c r="B21" i="7"/>
  <c r="B22" i="7"/>
  <c r="B23" i="7"/>
  <c r="B19" i="7"/>
  <c r="B20" i="6"/>
  <c r="B21" i="6"/>
  <c r="B22" i="6"/>
  <c r="B23" i="6"/>
  <c r="B19" i="6"/>
  <c r="D76" i="2"/>
  <c r="D77" i="2"/>
  <c r="D78" i="2"/>
  <c r="D79" i="2"/>
  <c r="B76" i="2"/>
  <c r="B77" i="2"/>
  <c r="B78" i="2"/>
  <c r="B79" i="2"/>
  <c r="D66" i="6"/>
  <c r="D82" i="13"/>
  <c r="D43" i="13"/>
  <c r="D44" i="13" s="1"/>
  <c r="D65" i="13" s="1"/>
  <c r="D84" i="13" s="1"/>
  <c r="B43" i="13"/>
  <c r="D29" i="13"/>
  <c r="D198" i="9"/>
  <c r="D178" i="9"/>
  <c r="D179" i="9"/>
  <c r="D167" i="9"/>
  <c r="D158" i="9"/>
  <c r="D150" i="9"/>
  <c r="D182" i="9"/>
  <c r="D200" i="9"/>
  <c r="D23" i="8"/>
  <c r="D22" i="8"/>
  <c r="D21" i="8"/>
  <c r="D20" i="8"/>
  <c r="D19" i="8"/>
  <c r="D23" i="6"/>
  <c r="D22" i="6"/>
  <c r="D21" i="6"/>
  <c r="D20" i="6"/>
  <c r="D19" i="6"/>
  <c r="D19" i="7"/>
  <c r="D20" i="7"/>
  <c r="D21" i="7"/>
  <c r="D22" i="7"/>
  <c r="D23" i="7"/>
  <c r="D101" i="12"/>
  <c r="D82" i="12"/>
  <c r="D81" i="12"/>
  <c r="D71" i="12"/>
  <c r="D60" i="12"/>
  <c r="D48" i="12"/>
  <c r="D29" i="12"/>
  <c r="D31" i="12" s="1"/>
  <c r="D85" i="12" s="1"/>
  <c r="D103" i="12" s="1"/>
  <c r="B29" i="12"/>
  <c r="D25" i="12"/>
  <c r="D84" i="5"/>
  <c r="D58" i="5"/>
  <c r="D69" i="5"/>
  <c r="D61" i="9"/>
  <c r="D52" i="9"/>
  <c r="D74" i="5"/>
  <c r="B74" i="5"/>
  <c r="D76" i="9"/>
  <c r="D82" i="4"/>
  <c r="D56" i="4"/>
  <c r="D67" i="4"/>
  <c r="D72" i="4"/>
  <c r="B72" i="4"/>
  <c r="D56" i="11"/>
  <c r="D67" i="11"/>
  <c r="D70" i="2"/>
  <c r="D59" i="2"/>
  <c r="D85" i="2"/>
  <c r="D96" i="9"/>
  <c r="D102" i="4"/>
  <c r="D102" i="11"/>
  <c r="D105" i="2"/>
  <c r="D77" i="9"/>
  <c r="D27" i="4"/>
  <c r="D29" i="4" s="1"/>
  <c r="D26" i="11"/>
  <c r="D28" i="11" s="1"/>
  <c r="B27" i="4"/>
  <c r="B26" i="11"/>
  <c r="D47" i="8"/>
  <c r="D50" i="8" s="1"/>
  <c r="B47" i="8"/>
  <c r="D43" i="8"/>
  <c r="D47" i="7"/>
  <c r="D51" i="7" s="1"/>
  <c r="B47" i="7"/>
  <c r="D43" i="7"/>
  <c r="D43" i="6"/>
  <c r="D104" i="5"/>
  <c r="D28" i="5"/>
  <c r="D30" i="5" s="1"/>
  <c r="B28" i="5"/>
  <c r="D47" i="5"/>
  <c r="D24" i="5"/>
  <c r="D44" i="9"/>
  <c r="D80" i="9"/>
  <c r="D23" i="4"/>
  <c r="D24" i="2"/>
  <c r="D98" i="9"/>
  <c r="D47" i="2"/>
  <c r="D21" i="11"/>
  <c r="D22" i="11" s="1"/>
  <c r="B21" i="11"/>
  <c r="D75" i="2"/>
  <c r="B75" i="2"/>
  <c r="D79" i="8"/>
  <c r="D60" i="8"/>
  <c r="D93" i="7"/>
  <c r="D66" i="7"/>
  <c r="D93" i="6"/>
  <c r="D47" i="6"/>
  <c r="D51" i="6" s="1"/>
  <c r="B47" i="6"/>
  <c r="D28" i="2"/>
  <c r="D30" i="2" s="1"/>
  <c r="B28" i="2"/>
  <c r="D24" i="8" l="1"/>
  <c r="D62" i="8" s="1"/>
  <c r="D81" i="8" s="1"/>
  <c r="D24" i="7"/>
  <c r="D76" i="7" s="1"/>
  <c r="D95" i="7" s="1"/>
  <c r="D24" i="6"/>
  <c r="D76" i="6" s="1"/>
  <c r="D95" i="6" s="1"/>
  <c r="D83" i="11"/>
  <c r="D86" i="11" s="1"/>
  <c r="D104" i="11" s="1"/>
  <c r="D85" i="5"/>
  <c r="D88" i="5" s="1"/>
  <c r="D106" i="5" s="1"/>
  <c r="D83" i="4"/>
  <c r="D86" i="4" s="1"/>
  <c r="D104" i="4" s="1"/>
  <c r="D86" i="2"/>
  <c r="D89" i="2" s="1"/>
  <c r="D107" i="2" s="1"/>
</calcChain>
</file>

<file path=xl/sharedStrings.xml><?xml version="1.0" encoding="utf-8"?>
<sst xmlns="http://schemas.openxmlformats.org/spreadsheetml/2006/main" count="1762" uniqueCount="363">
  <si>
    <t>Student name:</t>
  </si>
  <si>
    <t>Student number:</t>
  </si>
  <si>
    <t>Course code</t>
  </si>
  <si>
    <t>Course name</t>
  </si>
  <si>
    <t>EC</t>
  </si>
  <si>
    <t>sum:</t>
  </si>
  <si>
    <t>E-mail:</t>
  </si>
  <si>
    <t>Phone number:</t>
  </si>
  <si>
    <t>Replaced by:</t>
  </si>
  <si>
    <t>Starting date master:</t>
  </si>
  <si>
    <t>This form can be used to submit your master's programme for approval by the examination board</t>
  </si>
  <si>
    <t>Title practical work:</t>
  </si>
  <si>
    <t>Department:</t>
  </si>
  <si>
    <t>Title essay/review:</t>
  </si>
  <si>
    <t>Comments:</t>
  </si>
  <si>
    <t/>
  </si>
  <si>
    <t>NWI-FFIL203B</t>
  </si>
  <si>
    <t>Environmental Ethics</t>
  </si>
  <si>
    <t>NWI-FFIL209B</t>
  </si>
  <si>
    <t>Evolution and the Mind</t>
  </si>
  <si>
    <t>NWI-FFIL202A</t>
  </si>
  <si>
    <t>Philosophy and Ethics in Microbiology</t>
  </si>
  <si>
    <t>NWI-FFIL302</t>
  </si>
  <si>
    <t>NWI-FFIL212</t>
  </si>
  <si>
    <t>NWI-FFIL205A</t>
  </si>
  <si>
    <t>Science and Metaphysics</t>
  </si>
  <si>
    <t>NWI-FFIL214</t>
  </si>
  <si>
    <t>NWI-FFIL215</t>
  </si>
  <si>
    <t>Honours ('judicium') is awarded  based on the nominal number of 120 EC required for the examination (or more than 120 ec, i.e. courses mentioned above) ; extracurricilar courses do not count for this honours (but will be mentioned on your diploma).</t>
  </si>
  <si>
    <t>Laat deze kolom leeg, behalve de jaartallen en de scheidingswoorden</t>
  </si>
  <si>
    <t>#scheidingswoordmeteenhashtag</t>
  </si>
  <si>
    <t>Filosofie</t>
  </si>
  <si>
    <t>Cohort</t>
  </si>
  <si>
    <t>Specialisatie</t>
  </si>
  <si>
    <t>Science, Management and Innovation</t>
  </si>
  <si>
    <t>Science in Society</t>
  </si>
  <si>
    <t>Science and Education</t>
  </si>
  <si>
    <t>Starting year:</t>
  </si>
  <si>
    <t>Specialization:</t>
  </si>
  <si>
    <t>Please Select…</t>
  </si>
  <si>
    <t>Please select your specialization and starting year of the Master's programme</t>
  </si>
  <si>
    <t>Choose your philosophical course here</t>
  </si>
  <si>
    <t>SMI</t>
  </si>
  <si>
    <t>SIS</t>
  </si>
  <si>
    <t>Science &amp; Education</t>
  </si>
  <si>
    <t>EC:</t>
  </si>
  <si>
    <t>NWI-FMT003E</t>
  </si>
  <si>
    <t>NWI-FMT024</t>
  </si>
  <si>
    <t>NWI-FMT006A</t>
  </si>
  <si>
    <t>NWI-FMT019</t>
  </si>
  <si>
    <t>Innovation Management</t>
  </si>
  <si>
    <t>Policy and Economics</t>
  </si>
  <si>
    <t>Methods in Societal Research</t>
  </si>
  <si>
    <t>Choose a standard theme</t>
  </si>
  <si>
    <t>Name of non standard-theme</t>
  </si>
  <si>
    <t>NWI-SMISTAGE</t>
  </si>
  <si>
    <t>SMI Research Project</t>
  </si>
  <si>
    <t>NWI-SISSTAGE</t>
  </si>
  <si>
    <t>SIS Research Project</t>
  </si>
  <si>
    <t>NWI-FC002B</t>
  </si>
  <si>
    <t>NWI-FC003B</t>
  </si>
  <si>
    <t>NWI-FC0010C</t>
  </si>
  <si>
    <t>NWI-FC0011C</t>
  </si>
  <si>
    <t>NWI-FC0013C</t>
  </si>
  <si>
    <t>NWI-FC0043B</t>
  </si>
  <si>
    <t>NWI-FC0044B</t>
  </si>
  <si>
    <t>SIS electives here</t>
  </si>
  <si>
    <t>Series of Lectures</t>
  </si>
  <si>
    <t>Self-evaluation 1</t>
  </si>
  <si>
    <t>Supervised Internship</t>
  </si>
  <si>
    <t>Design and Research</t>
  </si>
  <si>
    <t>Then click on the 'Generate programme approval request form' button</t>
  </si>
  <si>
    <t>2014</t>
  </si>
  <si>
    <t>2017</t>
  </si>
  <si>
    <t>Theme:</t>
  </si>
  <si>
    <t>Health</t>
  </si>
  <si>
    <t>Climate and Energy</t>
  </si>
  <si>
    <t>Science &amp; Societal interaction</t>
  </si>
  <si>
    <t>Risk Communication</t>
  </si>
  <si>
    <t>Framing Knowledge</t>
  </si>
  <si>
    <t>Knowledge Society</t>
  </si>
  <si>
    <t>Science and Media</t>
  </si>
  <si>
    <t>Science and Public Policy</t>
  </si>
  <si>
    <t>Methods in Societal Research: SIS</t>
  </si>
  <si>
    <t>Information about the SMI research project</t>
  </si>
  <si>
    <t>Title:</t>
  </si>
  <si>
    <t>First supervisor:</t>
  </si>
  <si>
    <t>Second supervisor:</t>
  </si>
  <si>
    <t>Information about the SIS research project</t>
  </si>
  <si>
    <t>NWI-BM010C</t>
  </si>
  <si>
    <t>Advanced Adaptation Physiology</t>
  </si>
  <si>
    <t>NWI-BM014D</t>
  </si>
  <si>
    <t>Microbiology of Wetland Ecosystems</t>
  </si>
  <si>
    <t>NWI-BM035B</t>
  </si>
  <si>
    <t>Molecular Physiology of Plant Stress Adaptation</t>
  </si>
  <si>
    <t>Orientation in Biology and Environmental Sciences</t>
  </si>
  <si>
    <t>NWI-BM036A</t>
  </si>
  <si>
    <t>NWI-BM060B</t>
  </si>
  <si>
    <t>Quantitative Conservation Biology</t>
  </si>
  <si>
    <t>Name evaluator:</t>
  </si>
  <si>
    <t>First Thesis</t>
  </si>
  <si>
    <t>If replaced by a field course please fill in the details below</t>
  </si>
  <si>
    <t>Yes</t>
  </si>
  <si>
    <t>No</t>
  </si>
  <si>
    <t>Bio-ethics for Life Scientists</t>
  </si>
  <si>
    <t>Philosophy of Water Management</t>
  </si>
  <si>
    <t>Science and Literature</t>
  </si>
  <si>
    <t>Upgrading the Human</t>
  </si>
  <si>
    <t>Adaptive Organisms</t>
  </si>
  <si>
    <t>Communities and Ecosystems</t>
  </si>
  <si>
    <t>Microbiology</t>
  </si>
  <si>
    <t>Trans. Water Management</t>
  </si>
  <si>
    <t>Water and Environment</t>
  </si>
  <si>
    <t>NWI-BM004C</t>
  </si>
  <si>
    <t>Apoptosis</t>
  </si>
  <si>
    <t>NWI-BM040A</t>
  </si>
  <si>
    <t>Biodiversity and Ecological Assessment</t>
  </si>
  <si>
    <t>NWI-BM038A</t>
  </si>
  <si>
    <t>Ecological and Environmental Concepts</t>
  </si>
  <si>
    <t>NWI-BM002C</t>
  </si>
  <si>
    <t>Ecology and Management of Large Rivers (once every two years)</t>
  </si>
  <si>
    <t>NWI-BM032C</t>
  </si>
  <si>
    <t>Advanced Endocrinology</t>
  </si>
  <si>
    <t>NWI-MM002A</t>
  </si>
  <si>
    <t>Environmental and Ecological Modelling</t>
  </si>
  <si>
    <t>NWI-BM033E</t>
  </si>
  <si>
    <t>European Vegetation</t>
  </si>
  <si>
    <t>NWI-BM024D</t>
  </si>
  <si>
    <t>Laboratory Animal Science</t>
  </si>
  <si>
    <t>NWI-BM039A</t>
  </si>
  <si>
    <t>Management of Ecosystems</t>
  </si>
  <si>
    <t>NWI-BM041B</t>
  </si>
  <si>
    <t>Principles of Systems Biology</t>
  </si>
  <si>
    <t>NWI-MM013</t>
  </si>
  <si>
    <t>Research Skills</t>
  </si>
  <si>
    <t>NWI-BM034C</t>
  </si>
  <si>
    <t>Vegetation Monographs</t>
  </si>
  <si>
    <t>NWI-BM063</t>
  </si>
  <si>
    <t>Microbial Physiology and Metabolism</t>
  </si>
  <si>
    <t>NWI-BM068</t>
  </si>
  <si>
    <t>Environmental Microbiology and Biotechnology</t>
  </si>
  <si>
    <t>NWI-BM065</t>
  </si>
  <si>
    <t>Microbial Cell Structure and Function</t>
  </si>
  <si>
    <t>NWI-BM067</t>
  </si>
  <si>
    <t>Host-microbe Interactions</t>
  </si>
  <si>
    <t>NWI-BM040B</t>
  </si>
  <si>
    <t>Field Course Alpine Ecology</t>
  </si>
  <si>
    <t>NWI-BM048B</t>
  </si>
  <si>
    <t>Field Course Ireland</t>
  </si>
  <si>
    <t>Honours ('judicium') is awarded  based on the nominal number of 120 ec required for the examination.</t>
  </si>
  <si>
    <t>Portfolio Biosciences</t>
  </si>
  <si>
    <t>NWI-BM054C</t>
  </si>
  <si>
    <t>Constrained Elective:  Bio</t>
  </si>
  <si>
    <t>Internship Bio</t>
  </si>
  <si>
    <t>Internship Med Bio</t>
  </si>
  <si>
    <t xml:space="preserve"> Human Genetics</t>
  </si>
  <si>
    <t xml:space="preserve"> Laboratory of Genetic, Endocrine and Metabolic Disorders</t>
  </si>
  <si>
    <t xml:space="preserve"> Medical Microbiology/Parasitology</t>
  </si>
  <si>
    <t xml:space="preserve"> Medical Microbiology/Virology</t>
  </si>
  <si>
    <t xml:space="preserve"> Mitochondrial Disorders</t>
  </si>
  <si>
    <t xml:space="preserve"> Molecular Pharmacology and Toxicology</t>
  </si>
  <si>
    <t xml:space="preserve"> Nephrology Research Laboratory</t>
  </si>
  <si>
    <t xml:space="preserve"> Neurology</t>
  </si>
  <si>
    <t xml:space="preserve"> Neuro Oncology</t>
  </si>
  <si>
    <t xml:space="preserve"> Organismal Animal Physiology</t>
  </si>
  <si>
    <t xml:space="preserve"> Orthodontics and Craniofacial Biology</t>
  </si>
  <si>
    <t xml:space="preserve"> Pathology</t>
  </si>
  <si>
    <t xml:space="preserve"> Pediatric Infectious Diseases</t>
  </si>
  <si>
    <t xml:space="preserve"> Pediatric Oncology</t>
  </si>
  <si>
    <t xml:space="preserve"> Physiology</t>
  </si>
  <si>
    <t xml:space="preserve"> Rheumatology</t>
  </si>
  <si>
    <t xml:space="preserve"> Urology</t>
  </si>
  <si>
    <t xml:space="preserve"> Biomolecular Chemistry</t>
  </si>
  <si>
    <t xml:space="preserve"> Dermatology</t>
  </si>
  <si>
    <t xml:space="preserve"> Experimental Urology</t>
  </si>
  <si>
    <t xml:space="preserve"> Glomerular Diseases and Transplantation Immunology</t>
  </si>
  <si>
    <t xml:space="preserve"> Gynaecology</t>
  </si>
  <si>
    <t xml:space="preserve"> Hematology</t>
  </si>
  <si>
    <t xml:space="preserve"> Animal Ecology and Physiology</t>
  </si>
  <si>
    <t xml:space="preserve"> Aquatic Ecology &amp; Environmental Biology</t>
  </si>
  <si>
    <t xml:space="preserve"> Molecular Interaction Ecology</t>
  </si>
  <si>
    <t xml:space="preserve"> Experimental Plant Ecology</t>
  </si>
  <si>
    <t xml:space="preserve"> Microbiology</t>
  </si>
  <si>
    <t xml:space="preserve"> Molecular Plant Physiology</t>
  </si>
  <si>
    <r>
      <t xml:space="preserve">Please complete the form and send via e-mail to: </t>
    </r>
    <r>
      <rPr>
        <b/>
        <sz val="11"/>
        <color indexed="10"/>
        <rFont val="Calibri"/>
        <family val="2"/>
      </rPr>
      <t>fnwi.examcies@science.ru.nl</t>
    </r>
  </si>
  <si>
    <t>Ecological and Environmental Modelling</t>
  </si>
  <si>
    <t>Specialisation dependent selections</t>
  </si>
  <si>
    <t>General Selections</t>
  </si>
  <si>
    <t>Choose a course</t>
  </si>
  <si>
    <t>This Specialisation does not exist for cohort 2014</t>
  </si>
  <si>
    <t>NWI-BM069</t>
  </si>
  <si>
    <t>Introduction and Orientation in Microbiology</t>
  </si>
  <si>
    <t>Medical Microbiology and Virology</t>
  </si>
  <si>
    <t>NWI-BM070</t>
  </si>
  <si>
    <t xml:space="preserve">Orientation in Biology and Environmental Sciences </t>
  </si>
  <si>
    <t>Ecological and Environmental concepts</t>
  </si>
  <si>
    <t>NWI-MM02A</t>
  </si>
  <si>
    <t>NWI-MM019A</t>
  </si>
  <si>
    <t>Integrated Water Management</t>
  </si>
  <si>
    <t>NWI-MM021</t>
  </si>
  <si>
    <t>Social Aspects of Watermanagement</t>
  </si>
  <si>
    <t>NWI-MM018A</t>
  </si>
  <si>
    <t>Environmental Economics</t>
  </si>
  <si>
    <t>NWI-MM022</t>
  </si>
  <si>
    <t>Water Governance &amp; Spatial planning</t>
  </si>
  <si>
    <t>NWI-TWM01</t>
  </si>
  <si>
    <t xml:space="preserve">Waterborne diseases </t>
  </si>
  <si>
    <t>NWI-TWM02</t>
  </si>
  <si>
    <t>Applied Hydrogeology and application</t>
  </si>
  <si>
    <t>NWI-TWM03</t>
  </si>
  <si>
    <t>Hydraulics and Sediment Transport</t>
  </si>
  <si>
    <t>NWI-TWM04</t>
  </si>
  <si>
    <t>Ecology and Protection of Freshwater Ecosystems and Aquatic Organisms</t>
  </si>
  <si>
    <t>NWI-TWM06</t>
  </si>
  <si>
    <t>Hydrobiological Field Trips</t>
  </si>
  <si>
    <t>NWI-TWM08</t>
  </si>
  <si>
    <t>Basics in Hydraulic Planning and Hydraulic Works</t>
  </si>
  <si>
    <t>NWI-TWM09B</t>
  </si>
  <si>
    <t>Waste Water Treatment</t>
  </si>
  <si>
    <t>NWI-TWM10B</t>
  </si>
  <si>
    <t>Flood Management</t>
  </si>
  <si>
    <t>NWI-TWM11</t>
  </si>
  <si>
    <t>River Basin Management</t>
  </si>
  <si>
    <t>NWI-TWM27B</t>
  </si>
  <si>
    <t>Hydroclimatology and Sustainable Water Management</t>
  </si>
  <si>
    <t>Supervisor IWWR:</t>
  </si>
  <si>
    <t>Supervisor UDE:</t>
  </si>
  <si>
    <t>Orientation in Biology and Env. Sciences</t>
  </si>
  <si>
    <t>Mol. Physiology of Plant Stress Adaptation</t>
  </si>
  <si>
    <t>Literature Thesis</t>
  </si>
  <si>
    <t>Biology</t>
  </si>
  <si>
    <t>Do not forget to choose a theme in the grey row! And type in the theme courses</t>
  </si>
  <si>
    <t>Entrepeneurship: Making a Business Plan</t>
  </si>
  <si>
    <t>Water and Biodiversity</t>
  </si>
  <si>
    <t xml:space="preserve">Second Thesis </t>
  </si>
  <si>
    <t>Courses in Biology (15EC)</t>
  </si>
  <si>
    <t>Choose your Biology elective</t>
  </si>
  <si>
    <t>Administrator tools</t>
  </si>
  <si>
    <t>Total ec (120)</t>
  </si>
  <si>
    <t>Total ec overall:</t>
  </si>
  <si>
    <t>Please enter an e-mail address you frequently access</t>
  </si>
  <si>
    <t>Extension of Internship(s)</t>
  </si>
  <si>
    <t>N/A</t>
  </si>
  <si>
    <t>If you extend an internship, please change the number of EC in the red cell. The extension in EC will be placed in your Free Space</t>
  </si>
  <si>
    <t>36 ec not in Free Space:</t>
  </si>
  <si>
    <t xml:space="preserve">Please make sure you only fill in the required 15 ec. Any ec above should be filled in "Extra Curricular Courses" </t>
  </si>
  <si>
    <t>If you extend an internship, please change the number of ec in the red cell. The extension in EC will be placed in your Free Space</t>
  </si>
  <si>
    <t>If you extend an internship, please change the number of EC in the red cell. The extension in ec will be placed in your Free Space</t>
  </si>
  <si>
    <t>#pagebreakinhetwit</t>
  </si>
  <si>
    <t>Free Specialisation</t>
  </si>
  <si>
    <t>Societal Specialisations</t>
  </si>
  <si>
    <t>Note: You have to choose a set of courses which correspond to a research specialisation</t>
  </si>
  <si>
    <t>Choose your course</t>
  </si>
  <si>
    <t>Biodiversity and Ecological assessment</t>
  </si>
  <si>
    <t>Environmental and ecological modelling</t>
  </si>
  <si>
    <t>Extra Curricular Courses (Everything above 120 EC)</t>
  </si>
  <si>
    <t>NOTE: The free space will have to be approved by the Examination Board!</t>
  </si>
  <si>
    <t>2014, 2015, 2016, 2017</t>
  </si>
  <si>
    <t>Cohorts 2014, 2015, 2016 and 2017</t>
  </si>
  <si>
    <t xml:space="preserve">Request for approval Masters Programme Biology - Research: Free Specialisation </t>
  </si>
  <si>
    <t>2014, 2015</t>
  </si>
  <si>
    <t>Transnational eco-system based Water Management (Cohorts 2014 and 2015)</t>
  </si>
  <si>
    <t>2016, 2017</t>
  </si>
  <si>
    <t>Transnational eco-system based Water Management (Cohorts 2016 and 2017)</t>
  </si>
  <si>
    <t>NWI-TWM27C</t>
  </si>
  <si>
    <t>NWI-TWM10C</t>
  </si>
  <si>
    <t>NWI-TWM43</t>
  </si>
  <si>
    <t>Water Quality Modelling</t>
  </si>
  <si>
    <t>Project (NWI-TWM024)</t>
  </si>
  <si>
    <t>Project / Internship (16 - 21 EC)</t>
  </si>
  <si>
    <t>Master Thesis Internship (30 EC)*</t>
  </si>
  <si>
    <t>&lt;-- Adjust the number of EC here if necessary</t>
  </si>
  <si>
    <t>Extension of Internship or project</t>
  </si>
  <si>
    <t>16 EC not in Free Space:</t>
  </si>
  <si>
    <t>30 EC not in Free Space:</t>
  </si>
  <si>
    <t>Compulsory Courses Specialisation (57 EC)</t>
  </si>
  <si>
    <t xml:space="preserve">Philosophy of the master (3 EC) + Portfolio Biosciences (0 EC) </t>
  </si>
  <si>
    <t>Free Space (14 EC, of which 9 EC are natural science courses as determined by the EER)</t>
  </si>
  <si>
    <t>Total EC (120)</t>
  </si>
  <si>
    <t>Honours ('judicium') is awarded  based on the nominal number of 120 EC required for the examination.</t>
  </si>
  <si>
    <t>Extra Curricular Courses (extra above 120 EC)</t>
  </si>
  <si>
    <t>Total EC overall:</t>
  </si>
  <si>
    <t>If you extend an internship/project , please change the number of EC in the red cell. The extension in EC will be placed in your Free Space</t>
  </si>
  <si>
    <t xml:space="preserve">Please make sure you only fill in the required 14 EC. Any EC above should be filled in "Extra Curricular Courses" </t>
  </si>
  <si>
    <t>Free Space (Maximum 14 EC, of which 9 EC are natural science courses as determined by the EER)</t>
  </si>
  <si>
    <t>scientific internship (33 EC)</t>
  </si>
  <si>
    <t>Free Space (15 ec, of which 9 ec are natural science courses as determined by the EER)</t>
  </si>
  <si>
    <t>Scientific English for Master Students</t>
  </si>
  <si>
    <t>NWI-FNWI002</t>
  </si>
  <si>
    <t>Beroepsoriëntatie</t>
  </si>
  <si>
    <t>NWI-FNWI001</t>
  </si>
  <si>
    <r>
      <t xml:space="preserve">Please complete the form and send via e-mail to: </t>
    </r>
    <r>
      <rPr>
        <b/>
        <sz val="11"/>
        <color indexed="10"/>
        <rFont val="Calibri"/>
        <family val="2"/>
        <scheme val="minor"/>
      </rPr>
      <t>fnwi.examcies@science.ru.nl</t>
    </r>
  </si>
  <si>
    <t>Starting date Master's:</t>
  </si>
  <si>
    <t>Scientific internship (at least 30 EC)</t>
  </si>
  <si>
    <t>Please specify the number of EC:</t>
  </si>
  <si>
    <t xml:space="preserve">Philosophy (3 EC) </t>
  </si>
  <si>
    <t>Deviating Programme (60 EC)</t>
  </si>
  <si>
    <t>Biology (60 EC)</t>
  </si>
  <si>
    <t>Courses in Biology (at least 15 EC)</t>
  </si>
  <si>
    <t>SMI elective here</t>
  </si>
  <si>
    <t>First Research Internship (36 EC)*</t>
  </si>
  <si>
    <t>First Research Internship (36 EC)</t>
  </si>
  <si>
    <t>Second Research Internship (36 EC)*</t>
  </si>
  <si>
    <t>Second Research Internship (36 EC)</t>
  </si>
  <si>
    <t>Elective Biology (3 EC) + Free Space (15 ec, of which 9 ec are natural science courses as determined by the EER)</t>
  </si>
  <si>
    <t>Compulsory Courses Specialisation (15 EC)</t>
  </si>
  <si>
    <t>Literature Theses (12 EC)</t>
  </si>
  <si>
    <t>Compulsory Courses Specialisation (18 EC)</t>
  </si>
  <si>
    <t>Literature Thesis (6 EC)</t>
  </si>
  <si>
    <t>Other Courses (15 EC)</t>
  </si>
  <si>
    <t>Biology Courses (18 EC)</t>
  </si>
  <si>
    <t>SIS free space here</t>
  </si>
  <si>
    <t>The transformative role of Physics</t>
  </si>
  <si>
    <t>NWI-FFIL211B</t>
  </si>
  <si>
    <t>Philosophy (3 EC) + Portfolio Biosciences (0 EC) + Free Space (3 EC)</t>
  </si>
  <si>
    <t>Imagining the Anthropocene</t>
  </si>
  <si>
    <t>NWI-FFIL216</t>
  </si>
  <si>
    <t>Mathematics, Zeitgeist and Worldview</t>
  </si>
  <si>
    <t>NWI-FFIL300C</t>
  </si>
  <si>
    <t>Philosophy and Ethics for Computing and Information Science</t>
  </si>
  <si>
    <t>NWI-IMI003</t>
  </si>
  <si>
    <t>Non elective list courses are below</t>
  </si>
  <si>
    <t>Risk Management of Chemicals</t>
  </si>
  <si>
    <t>NWI-MM014</t>
  </si>
  <si>
    <t>NWI-MM020</t>
  </si>
  <si>
    <t>Sustainable production and consumption</t>
  </si>
  <si>
    <t>Biodiversity Assessment</t>
  </si>
  <si>
    <t>NWI-BM075</t>
  </si>
  <si>
    <t>Environmental Life Cycle Assessment</t>
  </si>
  <si>
    <t>NWI-MM020A</t>
  </si>
  <si>
    <t>Nature in a Crowded Country</t>
  </si>
  <si>
    <t>NWI-BM033F</t>
  </si>
  <si>
    <t>NIOZ Marine Master's summer course</t>
  </si>
  <si>
    <t>NWI-BM074</t>
  </si>
  <si>
    <t>Working with Radionuclides (level 5B)</t>
  </si>
  <si>
    <t>NWI-BM007C</t>
  </si>
  <si>
    <t>2014, 2015, 2016, 2017, 2018</t>
  </si>
  <si>
    <t>Cohorts 2014, 2015, 2016, 2017 and 2018</t>
  </si>
  <si>
    <t>2014-2017</t>
  </si>
  <si>
    <t>2018</t>
  </si>
  <si>
    <t>Cohort 2018</t>
  </si>
  <si>
    <t>Biodiversity assessment</t>
  </si>
  <si>
    <t>Transnational eco-system based Water Management (Cohort 2018)</t>
  </si>
  <si>
    <t>Free Space (Maximum 14 EC, of which at least 8 EC are at master level as determined by the EER)</t>
  </si>
  <si>
    <t>Free Specialisation (Cohorts 2014, 2015, 2016, 2017 and 2018)</t>
  </si>
  <si>
    <t>Medical Microbiology</t>
  </si>
  <si>
    <t>NWI-FC0044C</t>
  </si>
  <si>
    <t>scientific internship (30 EC)</t>
  </si>
  <si>
    <t>Philosophy (3 EC) + Portfolio Biosciences (0 EC) + Free Space (6 EC)</t>
  </si>
  <si>
    <t>Request for approval of Master's Programme Biology</t>
  </si>
  <si>
    <t>Request for approval Master's Programme Biology - Research Specialization Adaptive Organisms</t>
  </si>
  <si>
    <t>Request for approval Master's Programme Biology - Research Specialization Communities and Ecosystems</t>
  </si>
  <si>
    <t>Request for approval Master's Programme Biology - Research Specialization Microbiology</t>
  </si>
  <si>
    <t>Request for approval Master's Programme Biology - Research Specialization</t>
  </si>
  <si>
    <t>Request for approval Master's Programme Biology - Research Specialization Water and Environment</t>
  </si>
  <si>
    <t>Request for approval Master's Programme Biology:</t>
  </si>
  <si>
    <t>Cohorts 2014, 2015, 2016 and 2017 and 2018</t>
  </si>
  <si>
    <t>Request for approval Master's Programme Biology - Specialization Science, Management and Innovation</t>
  </si>
  <si>
    <t>Request for approval Master's Programme Biology - Specialization Science in Society</t>
  </si>
  <si>
    <t>Request for approval Master's Programme Biology - Specialization Science and Education</t>
  </si>
  <si>
    <t>Independent Internship</t>
  </si>
  <si>
    <t>Self-Evaluation 2</t>
  </si>
  <si>
    <t>Research, Responsibility and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</si>
</sst>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Arial"/>
      <family val="2"/>
    </font>
    <font>
      <i/>
      <sz val="10"/>
      <color theme="3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b/>
      <sz val="11"/>
      <color theme="3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Protection="1"/>
    <xf numFmtId="0" fontId="0" fillId="0" borderId="2" xfId="0" applyBorder="1" applyProtection="1">
      <protection hidden="1"/>
    </xf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2" fillId="0" borderId="5" xfId="0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49" fontId="16" fillId="0" borderId="0" xfId="0" applyNumberFormat="1" applyFont="1" applyFill="1" applyBorder="1" applyAlignment="1" applyProtection="1">
      <alignment horizontal="right"/>
      <protection locked="0"/>
    </xf>
    <xf numFmtId="49" fontId="14" fillId="0" borderId="5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2" xfId="0" applyFont="1" applyBorder="1" applyProtection="1">
      <protection hidden="1"/>
    </xf>
    <xf numFmtId="49" fontId="10" fillId="0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4" fillId="0" borderId="5" xfId="0" applyNumberFormat="1" applyFont="1" applyFill="1" applyBorder="1" applyAlignment="1" applyProtection="1">
      <alignment horizontal="center"/>
      <protection locked="0"/>
    </xf>
    <xf numFmtId="0" fontId="17" fillId="2" borderId="0" xfId="0" applyNumberFormat="1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locked="0"/>
    </xf>
    <xf numFmtId="49" fontId="12" fillId="0" borderId="0" xfId="0" applyNumberFormat="1" applyFont="1" applyFill="1" applyBorder="1" applyAlignment="1" applyProtection="1">
      <alignment horizontal="right"/>
      <protection locked="0"/>
    </xf>
    <xf numFmtId="49" fontId="10" fillId="0" borderId="6" xfId="0" applyNumberFormat="1" applyFont="1" applyFill="1" applyBorder="1" applyAlignment="1" applyProtection="1">
      <alignment horizontal="left"/>
      <protection hidden="1"/>
    </xf>
    <xf numFmtId="49" fontId="10" fillId="0" borderId="7" xfId="0" applyNumberFormat="1" applyFont="1" applyFill="1" applyBorder="1" applyAlignment="1" applyProtection="1">
      <alignment horizontal="left"/>
      <protection hidden="1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/>
      <protection hidden="1"/>
    </xf>
    <xf numFmtId="0" fontId="13" fillId="0" borderId="1" xfId="0" applyFont="1" applyFill="1" applyBorder="1" applyProtection="1"/>
    <xf numFmtId="0" fontId="0" fillId="0" borderId="0" xfId="0"/>
    <xf numFmtId="0" fontId="0" fillId="0" borderId="0" xfId="0" applyProtection="1">
      <protection locked="0"/>
    </xf>
    <xf numFmtId="0" fontId="0" fillId="0" borderId="0" xfId="0" quotePrefix="1"/>
    <xf numFmtId="0" fontId="18" fillId="0" borderId="0" xfId="0" applyFont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9" fillId="0" borderId="5" xfId="0" applyFont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center"/>
      <protection locked="0" hidden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quotePrefix="1"/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/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16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0" fillId="0" borderId="4" xfId="0" applyBorder="1" applyProtection="1">
      <protection hidden="1"/>
    </xf>
    <xf numFmtId="0" fontId="2" fillId="0" borderId="2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11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1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21" fillId="0" borderId="5" xfId="0" applyFont="1" applyBorder="1" applyAlignment="1">
      <alignment horizontal="center"/>
    </xf>
    <xf numFmtId="0" fontId="0" fillId="0" borderId="0" xfId="0" applyFont="1" applyFill="1" applyBorder="1"/>
    <xf numFmtId="0" fontId="0" fillId="0" borderId="5" xfId="0" applyBorder="1" applyProtection="1">
      <protection locked="0"/>
    </xf>
    <xf numFmtId="0" fontId="22" fillId="0" borderId="0" xfId="0" applyFont="1" applyFill="1" applyBorder="1" applyProtection="1"/>
    <xf numFmtId="0" fontId="22" fillId="0" borderId="0" xfId="0" applyFont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top"/>
      <protection locked="0"/>
    </xf>
    <xf numFmtId="49" fontId="0" fillId="0" borderId="0" xfId="0" applyNumberFormat="1" applyFill="1" applyBorder="1"/>
    <xf numFmtId="0" fontId="21" fillId="4" borderId="5" xfId="0" applyFont="1" applyFill="1" applyBorder="1" applyAlignment="1">
      <alignment horizontal="right"/>
    </xf>
    <xf numFmtId="0" fontId="0" fillId="4" borderId="5" xfId="0" applyFill="1" applyBorder="1"/>
    <xf numFmtId="0" fontId="0" fillId="4" borderId="5" xfId="0" applyFill="1" applyBorder="1" applyProtection="1">
      <protection locked="0"/>
    </xf>
    <xf numFmtId="0" fontId="0" fillId="0" borderId="0" xfId="0" quotePrefix="1" applyBorder="1"/>
    <xf numFmtId="0" fontId="21" fillId="4" borderId="5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9" fontId="10" fillId="0" borderId="5" xfId="0" applyNumberFormat="1" applyFont="1" applyFill="1" applyBorder="1" applyAlignment="1" applyProtection="1">
      <alignment horizontal="left"/>
      <protection hidden="1"/>
    </xf>
    <xf numFmtId="0" fontId="0" fillId="0" borderId="0" xfId="0" quotePrefix="1"/>
    <xf numFmtId="0" fontId="10" fillId="0" borderId="5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5" xfId="0" applyFont="1" applyBorder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6" fillId="0" borderId="0" xfId="0" applyFont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0" fontId="0" fillId="0" borderId="1" xfId="0" applyBorder="1" applyProtection="1"/>
    <xf numFmtId="49" fontId="14" fillId="0" borderId="5" xfId="0" applyNumberFormat="1" applyFont="1" applyFill="1" applyBorder="1" applyAlignment="1" applyProtection="1">
      <alignment horizontal="left"/>
      <protection locked="0"/>
    </xf>
    <xf numFmtId="49" fontId="10" fillId="0" borderId="5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4" fillId="0" borderId="5" xfId="0" applyNumberFormat="1" applyFont="1" applyFill="1" applyBorder="1" applyAlignment="1" applyProtection="1">
      <alignment horizontal="center"/>
      <protection locked="0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49" fontId="10" fillId="0" borderId="6" xfId="0" applyNumberFormat="1" applyFont="1" applyFill="1" applyBorder="1" applyAlignment="1" applyProtection="1">
      <alignment horizontal="left"/>
      <protection hidden="1"/>
    </xf>
    <xf numFmtId="49" fontId="10" fillId="0" borderId="7" xfId="0" applyNumberFormat="1" applyFont="1" applyFill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3" fillId="0" borderId="1" xfId="0" applyFont="1" applyFill="1" applyBorder="1" applyProtection="1"/>
    <xf numFmtId="49" fontId="4" fillId="0" borderId="5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/>
    </xf>
    <xf numFmtId="0" fontId="19" fillId="0" borderId="5" xfId="0" applyFont="1" applyBorder="1" applyProtection="1">
      <protection locked="0"/>
    </xf>
    <xf numFmtId="49" fontId="20" fillId="0" borderId="5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center"/>
      <protection hidden="1"/>
    </xf>
    <xf numFmtId="49" fontId="4" fillId="0" borderId="5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0" fillId="0" borderId="5" xfId="0" applyNumberFormat="1" applyFont="1" applyFill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1" fillId="2" borderId="0" xfId="0" applyNumberFormat="1" applyFont="1" applyFill="1" applyBorder="1" applyAlignment="1" applyProtection="1">
      <alignment horizontal="center"/>
      <protection hidden="1"/>
    </xf>
    <xf numFmtId="0" fontId="10" fillId="0" borderId="5" xfId="0" applyNumberFormat="1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7" fillId="2" borderId="0" xfId="0" applyNumberFormat="1" applyFont="1" applyFill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left"/>
    </xf>
    <xf numFmtId="0" fontId="4" fillId="6" borderId="5" xfId="0" applyNumberFormat="1" applyFont="1" applyFill="1" applyBorder="1" applyAlignment="1" applyProtection="1">
      <alignment horizontal="center"/>
      <protection locked="0"/>
    </xf>
    <xf numFmtId="49" fontId="10" fillId="0" borderId="11" xfId="0" applyNumberFormat="1" applyFont="1" applyFill="1" applyBorder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9" fillId="0" borderId="0" xfId="0" applyFont="1" applyProtection="1"/>
    <xf numFmtId="0" fontId="2" fillId="0" borderId="5" xfId="0" applyFont="1" applyBorder="1" applyProtection="1"/>
    <xf numFmtId="0" fontId="7" fillId="0" borderId="0" xfId="0" quotePrefix="1" applyFont="1" applyBorder="1" applyAlignment="1" applyProtection="1">
      <alignment horizontal="left"/>
    </xf>
    <xf numFmtId="0" fontId="0" fillId="0" borderId="0" xfId="0" applyBorder="1" applyProtection="1"/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right"/>
    </xf>
    <xf numFmtId="0" fontId="0" fillId="0" borderId="6" xfId="0" applyBorder="1" applyProtection="1"/>
    <xf numFmtId="49" fontId="15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" fillId="0" borderId="0" xfId="0" applyFont="1" applyProtection="1"/>
    <xf numFmtId="0" fontId="18" fillId="0" borderId="0" xfId="0" applyFo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wrapText="1"/>
    </xf>
    <xf numFmtId="0" fontId="0" fillId="5" borderId="0" xfId="0" applyFill="1" applyBorder="1" applyProtection="1"/>
    <xf numFmtId="0" fontId="23" fillId="0" borderId="5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9" fontId="10" fillId="0" borderId="5" xfId="0" applyNumberFormat="1" applyFont="1" applyFill="1" applyBorder="1" applyAlignment="1" applyProtection="1">
      <alignment horizontal="left"/>
    </xf>
    <xf numFmtId="0" fontId="10" fillId="0" borderId="5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6" xfId="0" applyBorder="1"/>
    <xf numFmtId="0" fontId="0" fillId="0" borderId="6" xfId="0" quotePrefix="1" applyBorder="1"/>
    <xf numFmtId="0" fontId="25" fillId="0" borderId="0" xfId="0" applyFont="1"/>
    <xf numFmtId="0" fontId="9" fillId="0" borderId="0" xfId="0" applyFont="1"/>
    <xf numFmtId="0" fontId="2" fillId="0" borderId="3" xfId="0" applyFont="1" applyBorder="1" applyAlignment="1" applyProtection="1">
      <alignment horizontal="center"/>
    </xf>
    <xf numFmtId="0" fontId="10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vertical="top" wrapText="1"/>
    </xf>
    <xf numFmtId="0" fontId="26" fillId="0" borderId="5" xfId="0" applyFont="1" applyBorder="1"/>
    <xf numFmtId="0" fontId="0" fillId="0" borderId="5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5" xfId="0" applyFont="1" applyBorder="1" applyAlignment="1" applyProtection="1">
      <alignment horizontal="center" vertical="top" wrapText="1"/>
      <protection locked="0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horizontal="center"/>
    </xf>
    <xf numFmtId="0" fontId="0" fillId="0" borderId="15" xfId="0" applyBorder="1" applyProtection="1"/>
    <xf numFmtId="49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6" fillId="0" borderId="0" xfId="0" applyFont="1"/>
    <xf numFmtId="0" fontId="21" fillId="4" borderId="5" xfId="0" applyFon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0" fillId="0" borderId="7" xfId="0" applyFont="1" applyBorder="1" applyProtection="1"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NumberFormat="1" applyFont="1" applyFill="1" applyBorder="1" applyAlignment="1" applyProtection="1">
      <alignment horizontal="left"/>
      <protection locked="0" hidden="1"/>
    </xf>
    <xf numFmtId="0" fontId="10" fillId="0" borderId="5" xfId="0" applyNumberFormat="1" applyFont="1" applyFill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0" fontId="0" fillId="7" borderId="21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22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21" fillId="4" borderId="5" xfId="0" applyFont="1" applyFill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0" fillId="5" borderId="2" xfId="0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49" fontId="0" fillId="0" borderId="0" xfId="0" applyNumberFormat="1" applyFont="1" applyAlignment="1" applyProtection="1">
      <alignment horizontal="center"/>
    </xf>
    <xf numFmtId="0" fontId="0" fillId="0" borderId="0" xfId="0" applyFont="1"/>
    <xf numFmtId="0" fontId="0" fillId="0" borderId="0" xfId="0" applyFont="1" applyProtection="1"/>
    <xf numFmtId="0" fontId="19" fillId="0" borderId="2" xfId="0" applyFont="1" applyBorder="1" applyAlignment="1" applyProtection="1"/>
    <xf numFmtId="0" fontId="19" fillId="0" borderId="4" xfId="0" applyFont="1" applyBorder="1" applyAlignment="1" applyProtection="1"/>
    <xf numFmtId="0" fontId="13" fillId="0" borderId="0" xfId="0" applyFont="1" applyFill="1" applyBorder="1" applyProtection="1"/>
    <xf numFmtId="0" fontId="0" fillId="0" borderId="0" xfId="0" applyFont="1" applyBorder="1" applyProtection="1"/>
    <xf numFmtId="0" fontId="0" fillId="0" borderId="0" xfId="0" applyAlignment="1" applyProtection="1"/>
    <xf numFmtId="49" fontId="4" fillId="0" borderId="5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9" fontId="4" fillId="0" borderId="5" xfId="0" quotePrefix="1" applyNumberFormat="1" applyFont="1" applyFill="1" applyBorder="1" applyAlignment="1" applyProtection="1">
      <alignment horizontal="left"/>
    </xf>
    <xf numFmtId="0" fontId="4" fillId="0" borderId="5" xfId="0" quotePrefix="1" applyNumberFormat="1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49" fontId="0" fillId="0" borderId="0" xfId="0" applyNumberFormat="1" applyFont="1" applyAlignment="1" applyProtection="1">
      <alignment horizontal="center"/>
      <protection locked="0"/>
    </xf>
    <xf numFmtId="0" fontId="28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30" fillId="0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49" fontId="10" fillId="0" borderId="14" xfId="0" applyNumberFormat="1" applyFont="1" applyFill="1" applyBorder="1" applyAlignment="1" applyProtection="1">
      <alignment horizontal="left"/>
      <protection hidden="1"/>
    </xf>
    <xf numFmtId="0" fontId="10" fillId="0" borderId="14" xfId="0" applyFont="1" applyBorder="1" applyProtection="1">
      <protection locked="0"/>
    </xf>
    <xf numFmtId="49" fontId="10" fillId="0" borderId="15" xfId="0" applyNumberFormat="1" applyFont="1" applyFill="1" applyBorder="1" applyAlignment="1" applyProtection="1">
      <alignment horizontal="left"/>
      <protection hidden="1"/>
    </xf>
    <xf numFmtId="0" fontId="1" fillId="2" borderId="0" xfId="0" applyNumberFormat="1" applyFont="1" applyFill="1" applyBorder="1" applyAlignment="1" applyProtection="1">
      <alignment horizontal="center"/>
      <protection locked="0" hidden="1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0" xfId="0" applyFont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4" xfId="0" applyFont="1" applyBorder="1" applyProtection="1">
      <protection hidden="1"/>
    </xf>
    <xf numFmtId="49" fontId="0" fillId="0" borderId="0" xfId="0" applyNumberFormat="1" applyFont="1" applyAlignment="1">
      <alignment horizontal="center"/>
    </xf>
    <xf numFmtId="0" fontId="31" fillId="0" borderId="0" xfId="0" applyFont="1" applyProtection="1"/>
    <xf numFmtId="0" fontId="2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/>
      <protection locked="0"/>
    </xf>
    <xf numFmtId="0" fontId="4" fillId="8" borderId="5" xfId="0" applyNumberFormat="1" applyFont="1" applyFill="1" applyBorder="1" applyAlignment="1" applyProtection="1">
      <alignment horizontal="left"/>
    </xf>
    <xf numFmtId="0" fontId="4" fillId="8" borderId="5" xfId="0" applyNumberFormat="1" applyFont="1" applyFill="1" applyBorder="1" applyAlignment="1" applyProtection="1">
      <alignment horizontal="center"/>
    </xf>
    <xf numFmtId="49" fontId="32" fillId="8" borderId="5" xfId="0" applyNumberFormat="1" applyFont="1" applyFill="1" applyBorder="1" applyAlignment="1" applyProtection="1">
      <alignment horizontal="center"/>
    </xf>
    <xf numFmtId="0" fontId="26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27" fillId="7" borderId="16" xfId="0" applyFont="1" applyFill="1" applyBorder="1" applyAlignment="1" applyProtection="1">
      <alignment horizontal="center" vertical="center"/>
      <protection locked="0"/>
    </xf>
    <xf numFmtId="0" fontId="27" fillId="7" borderId="17" xfId="0" applyFont="1" applyFill="1" applyBorder="1" applyAlignment="1" applyProtection="1">
      <alignment horizontal="center" vertical="center"/>
      <protection locked="0"/>
    </xf>
    <xf numFmtId="0" fontId="27" fillId="7" borderId="18" xfId="0" applyFont="1" applyFill="1" applyBorder="1" applyAlignment="1" applyProtection="1">
      <alignment horizontal="center" vertical="center"/>
      <protection locked="0"/>
    </xf>
    <xf numFmtId="0" fontId="27" fillId="7" borderId="19" xfId="0" applyFont="1" applyFill="1" applyBorder="1" applyAlignment="1" applyProtection="1">
      <alignment horizontal="center" vertical="center"/>
      <protection locked="0"/>
    </xf>
    <xf numFmtId="0" fontId="27" fillId="7" borderId="5" xfId="0" applyFont="1" applyFill="1" applyBorder="1" applyAlignment="1" applyProtection="1">
      <alignment horizontal="center" vertical="center"/>
      <protection locked="0"/>
    </xf>
    <xf numFmtId="0" fontId="27" fillId="7" borderId="20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protection locked="0"/>
    </xf>
    <xf numFmtId="49" fontId="7" fillId="0" borderId="4" xfId="0" applyNumberFormat="1" applyFont="1" applyBorder="1" applyAlignment="1" applyProtection="1">
      <protection locked="0"/>
    </xf>
    <xf numFmtId="0" fontId="13" fillId="0" borderId="2" xfId="0" applyFont="1" applyFill="1" applyBorder="1" applyAlignment="1" applyProtection="1">
      <alignment horizontal="center"/>
      <protection hidden="1"/>
    </xf>
    <xf numFmtId="0" fontId="13" fillId="0" borderId="4" xfId="0" applyFont="1" applyFill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right"/>
    </xf>
    <xf numFmtId="0" fontId="10" fillId="0" borderId="4" xfId="0" applyFont="1" applyBorder="1" applyAlignment="1" applyProtection="1">
      <alignment horizontal="right"/>
    </xf>
    <xf numFmtId="49" fontId="10" fillId="0" borderId="13" xfId="0" applyNumberFormat="1" applyFont="1" applyFill="1" applyBorder="1" applyAlignment="1" applyProtection="1">
      <alignment horizontal="left" vertical="center"/>
      <protection hidden="1"/>
    </xf>
    <xf numFmtId="49" fontId="10" fillId="0" borderId="14" xfId="0" applyNumberFormat="1" applyFont="1" applyFill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center" vertical="top"/>
      <protection locked="0"/>
    </xf>
    <xf numFmtId="0" fontId="7" fillId="0" borderId="12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  <protection hidden="1"/>
    </xf>
    <xf numFmtId="49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0" fontId="23" fillId="0" borderId="2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19" fillId="0" borderId="2" xfId="0" applyFont="1" applyBorder="1" applyProtection="1"/>
    <xf numFmtId="0" fontId="19" fillId="0" borderId="3" xfId="0" applyFont="1" applyBorder="1" applyProtection="1"/>
    <xf numFmtId="0" fontId="19" fillId="0" borderId="4" xfId="0" applyFont="1" applyBorder="1" applyProtection="1"/>
    <xf numFmtId="0" fontId="19" fillId="0" borderId="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5" xfId="0" applyFont="1" applyFill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24" fillId="0" borderId="5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</cellXfs>
  <cellStyles count="1">
    <cellStyle name="Standaard" xfId="0" builtinId="0"/>
  </cellStyles>
  <dxfs count="42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1371601</xdr:colOff>
      <xdr:row>0</xdr:row>
      <xdr:rowOff>114300</xdr:rowOff>
    </xdr:from>
    <xdr:to>
      <xdr:col>9</xdr:col>
      <xdr:colOff>476251</xdr:colOff>
      <xdr:row>2</xdr:row>
      <xdr:rowOff>134945</xdr:rowOff>
    </xdr:to>
    <xdr:pic>
      <xdr:nvPicPr>
        <xdr:cNvPr id="3" name="Picture 5" descr="http://www.ru.nl/views/ru-baseline/images/extra/logo-l-u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6" y="114300"/>
          <a:ext cx="2762250" cy="5540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</xdr:row>
          <xdr:rowOff>19050</xdr:rowOff>
        </xdr:from>
        <xdr:to>
          <xdr:col>6</xdr:col>
          <xdr:colOff>47625</xdr:colOff>
          <xdr:row>6</xdr:row>
          <xdr:rowOff>57150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</xdr:row>
          <xdr:rowOff>123825</xdr:rowOff>
        </xdr:from>
        <xdr:to>
          <xdr:col>11</xdr:col>
          <xdr:colOff>2495550</xdr:colOff>
          <xdr:row>7</xdr:row>
          <xdr:rowOff>171450</xdr:rowOff>
        </xdr:to>
        <xdr:sp macro="" textlink="">
          <xdr:nvSpPr>
            <xdr:cNvPr id="1036" name="CommandButton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161925</xdr:rowOff>
        </xdr:from>
        <xdr:to>
          <xdr:col>11</xdr:col>
          <xdr:colOff>2486025</xdr:colOff>
          <xdr:row>11</xdr:row>
          <xdr:rowOff>161925</xdr:rowOff>
        </xdr:to>
        <xdr:sp macro="" textlink="">
          <xdr:nvSpPr>
            <xdr:cNvPr id="1037" name="CommandButton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</xdr:row>
          <xdr:rowOff>114300</xdr:rowOff>
        </xdr:from>
        <xdr:to>
          <xdr:col>15</xdr:col>
          <xdr:colOff>276225</xdr:colOff>
          <xdr:row>7</xdr:row>
          <xdr:rowOff>161925</xdr:rowOff>
        </xdr:to>
        <xdr:sp macro="" textlink="">
          <xdr:nvSpPr>
            <xdr:cNvPr id="1038" name="CommandButton_AdminMode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</xdr:row>
          <xdr:rowOff>133350</xdr:rowOff>
        </xdr:from>
        <xdr:to>
          <xdr:col>15</xdr:col>
          <xdr:colOff>276225</xdr:colOff>
          <xdr:row>11</xdr:row>
          <xdr:rowOff>152400</xdr:rowOff>
        </xdr:to>
        <xdr:sp macro="" textlink="">
          <xdr:nvSpPr>
            <xdr:cNvPr id="1040" name="CommandButton_Lock_And_Hide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300"/>
  <sheetViews>
    <sheetView showGridLines="0" tabSelected="1" zoomScaleNormal="100" workbookViewId="0">
      <selection activeCell="C6" sqref="C6"/>
    </sheetView>
  </sheetViews>
  <sheetFormatPr defaultRowHeight="15" x14ac:dyDescent="0.25"/>
  <cols>
    <col min="1" max="1" width="9.140625" style="8"/>
    <col min="2" max="2" width="20.140625" style="1" customWidth="1"/>
    <col min="3" max="3" width="41.5703125" style="1" customWidth="1"/>
    <col min="4" max="4" width="7.7109375" style="26" customWidth="1"/>
    <col min="5" max="5" width="15.5703125" style="1" bestFit="1" customWidth="1"/>
    <col min="6" max="6" width="28.85546875" style="1" customWidth="1"/>
    <col min="7" max="7" width="7.7109375" style="26" customWidth="1"/>
    <col min="8" max="11" width="9.140625" style="1"/>
    <col min="12" max="12" width="39.7109375" style="1" customWidth="1"/>
    <col min="13" max="15" width="9.140625" style="1" customWidth="1"/>
    <col min="16" max="16" width="6.85546875" style="1" customWidth="1"/>
    <col min="17" max="18" width="9.140625" style="1"/>
    <col min="19" max="19" width="12.140625" style="1" bestFit="1" customWidth="1"/>
    <col min="20" max="16384" width="9.140625" style="1"/>
  </cols>
  <sheetData>
    <row r="1" spans="1:16" s="45" customFormat="1" ht="26.25" customHeight="1" x14ac:dyDescent="0.25">
      <c r="A1" s="74"/>
      <c r="B1" s="110" t="s">
        <v>349</v>
      </c>
      <c r="D1" s="26"/>
      <c r="G1" s="26"/>
    </row>
    <row r="2" spans="1:16" s="45" customFormat="1" ht="15.75" thickBot="1" x14ac:dyDescent="0.3">
      <c r="C2" s="45" t="s">
        <v>40</v>
      </c>
      <c r="D2" s="26"/>
      <c r="G2" s="26"/>
    </row>
    <row r="3" spans="1:16" s="45" customFormat="1" x14ac:dyDescent="0.25">
      <c r="C3" s="74" t="s">
        <v>71</v>
      </c>
      <c r="D3" s="26"/>
      <c r="G3" s="26"/>
      <c r="M3" s="317" t="s">
        <v>237</v>
      </c>
      <c r="N3" s="318"/>
      <c r="O3" s="318"/>
      <c r="P3" s="319"/>
    </row>
    <row r="4" spans="1:16" s="8" customFormat="1" x14ac:dyDescent="0.25">
      <c r="D4" s="26"/>
      <c r="G4" s="26"/>
      <c r="M4" s="320"/>
      <c r="N4" s="321"/>
      <c r="O4" s="321"/>
      <c r="P4" s="322"/>
    </row>
    <row r="5" spans="1:16" x14ac:dyDescent="0.25">
      <c r="A5"/>
      <c r="B5" s="60" t="s">
        <v>38</v>
      </c>
      <c r="C5" s="172" t="s">
        <v>39</v>
      </c>
      <c r="D5"/>
      <c r="E5"/>
      <c r="F5"/>
      <c r="G5"/>
      <c r="M5" s="239"/>
      <c r="N5" s="240"/>
      <c r="O5" s="240"/>
      <c r="P5" s="241"/>
    </row>
    <row r="6" spans="1:16" x14ac:dyDescent="0.25">
      <c r="A6"/>
      <c r="B6" s="60" t="s">
        <v>37</v>
      </c>
      <c r="C6" s="172" t="s">
        <v>39</v>
      </c>
      <c r="D6"/>
      <c r="E6"/>
      <c r="F6"/>
      <c r="G6"/>
      <c r="M6" s="239"/>
      <c r="N6" s="240"/>
      <c r="O6" s="240"/>
      <c r="P6" s="241"/>
    </row>
    <row r="7" spans="1:16" x14ac:dyDescent="0.25">
      <c r="A7"/>
      <c r="B7"/>
      <c r="C7"/>
      <c r="D7"/>
      <c r="E7"/>
      <c r="F7"/>
      <c r="G7"/>
      <c r="M7" s="239"/>
      <c r="N7" s="240"/>
      <c r="O7" s="240"/>
      <c r="P7" s="241"/>
    </row>
    <row r="8" spans="1:16" x14ac:dyDescent="0.25">
      <c r="A8"/>
      <c r="B8"/>
      <c r="C8"/>
      <c r="D8"/>
      <c r="E8"/>
      <c r="F8"/>
      <c r="G8"/>
      <c r="M8" s="239"/>
      <c r="N8" s="240"/>
      <c r="O8" s="240"/>
      <c r="P8" s="241"/>
    </row>
    <row r="9" spans="1:16" x14ac:dyDescent="0.25">
      <c r="A9"/>
      <c r="B9"/>
      <c r="C9"/>
      <c r="D9"/>
      <c r="E9"/>
      <c r="F9"/>
      <c r="G9"/>
      <c r="H9"/>
      <c r="I9"/>
      <c r="J9"/>
      <c r="M9" s="239"/>
      <c r="N9" s="240"/>
      <c r="O9" s="240"/>
      <c r="P9" s="241"/>
    </row>
    <row r="10" spans="1:16" x14ac:dyDescent="0.25">
      <c r="A10"/>
      <c r="B10"/>
      <c r="C10"/>
      <c r="D10"/>
      <c r="E10"/>
      <c r="F10"/>
      <c r="G10"/>
      <c r="H10"/>
      <c r="I10"/>
      <c r="J10"/>
      <c r="M10" s="239"/>
      <c r="N10" s="240"/>
      <c r="O10" s="240"/>
      <c r="P10" s="241"/>
    </row>
    <row r="11" spans="1:16" x14ac:dyDescent="0.25">
      <c r="A11"/>
      <c r="B11"/>
      <c r="C11"/>
      <c r="D11"/>
      <c r="E11"/>
      <c r="F11"/>
      <c r="G11"/>
      <c r="H11"/>
      <c r="I11"/>
      <c r="J11"/>
      <c r="M11" s="239"/>
      <c r="N11" s="240"/>
      <c r="O11" s="240"/>
      <c r="P11" s="241"/>
    </row>
    <row r="12" spans="1:16" x14ac:dyDescent="0.25">
      <c r="A12"/>
      <c r="B12"/>
      <c r="C12"/>
      <c r="D12"/>
      <c r="E12"/>
      <c r="F12"/>
      <c r="G12"/>
      <c r="H12"/>
      <c r="I12"/>
      <c r="J12"/>
      <c r="K12"/>
      <c r="L12"/>
      <c r="M12" s="239"/>
      <c r="N12" s="240"/>
      <c r="O12" s="240"/>
      <c r="P12" s="241"/>
    </row>
    <row r="13" spans="1:16" s="8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 s="239"/>
      <c r="N13" s="240"/>
      <c r="O13" s="240"/>
      <c r="P13" s="241"/>
    </row>
    <row r="14" spans="1:16" x14ac:dyDescent="0.25">
      <c r="A14"/>
      <c r="B14"/>
      <c r="C14"/>
      <c r="D14"/>
      <c r="E14"/>
      <c r="F14"/>
      <c r="G14"/>
      <c r="H14"/>
      <c r="I14"/>
      <c r="J14"/>
      <c r="K14"/>
      <c r="L14"/>
      <c r="M14" s="239"/>
      <c r="N14" s="240"/>
      <c r="O14" s="240"/>
      <c r="P14" s="241"/>
    </row>
    <row r="15" spans="1:16" x14ac:dyDescent="0.25">
      <c r="A15"/>
      <c r="B15"/>
      <c r="C15"/>
      <c r="D15"/>
      <c r="E15"/>
      <c r="F15"/>
      <c r="G15"/>
      <c r="H15"/>
      <c r="I15"/>
      <c r="J15"/>
      <c r="K15"/>
      <c r="L15"/>
      <c r="M15" s="239"/>
      <c r="N15" s="240"/>
      <c r="O15" s="240"/>
      <c r="P15" s="241"/>
    </row>
    <row r="16" spans="1:16" x14ac:dyDescent="0.25">
      <c r="A16"/>
      <c r="B16"/>
      <c r="C16"/>
      <c r="D16"/>
      <c r="E16"/>
      <c r="F16"/>
      <c r="G16"/>
      <c r="H16"/>
      <c r="I16"/>
      <c r="J16"/>
      <c r="K16"/>
      <c r="L16"/>
      <c r="M16" s="239"/>
      <c r="N16" s="240"/>
      <c r="O16" s="240"/>
      <c r="P16" s="241"/>
    </row>
    <row r="17" spans="1:21" x14ac:dyDescent="0.25">
      <c r="A17"/>
      <c r="B17"/>
      <c r="C17"/>
      <c r="D17"/>
      <c r="E17"/>
      <c r="F17"/>
      <c r="G17"/>
      <c r="H17"/>
      <c r="I17"/>
      <c r="J17"/>
      <c r="K17"/>
      <c r="L17"/>
      <c r="M17" s="239"/>
      <c r="N17" s="240"/>
      <c r="O17" s="240"/>
      <c r="P17" s="241"/>
      <c r="S17" s="48"/>
      <c r="T17" s="48"/>
      <c r="U17" s="49"/>
    </row>
    <row r="18" spans="1:21" ht="15.75" thickBot="1" x14ac:dyDescent="0.3">
      <c r="A18"/>
      <c r="B18"/>
      <c r="C18"/>
      <c r="D18"/>
      <c r="E18"/>
      <c r="F18"/>
      <c r="G18"/>
      <c r="H18"/>
      <c r="I18"/>
      <c r="J18"/>
      <c r="K18"/>
      <c r="L18"/>
      <c r="M18" s="242"/>
      <c r="N18" s="243"/>
      <c r="O18" s="243"/>
      <c r="P18" s="244"/>
      <c r="S18" s="51"/>
      <c r="T18" s="48"/>
      <c r="U18" s="49"/>
    </row>
    <row r="19" spans="1:2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2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2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2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21" x14ac:dyDescent="0.25">
      <c r="A23"/>
      <c r="B23"/>
      <c r="C23"/>
      <c r="D23"/>
      <c r="E23"/>
      <c r="F23"/>
      <c r="G23"/>
      <c r="H23"/>
      <c r="I23"/>
      <c r="J23"/>
      <c r="K23"/>
      <c r="L23"/>
      <c r="M23" s="44"/>
      <c r="N23" s="44"/>
    </row>
    <row r="24" spans="1:2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2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2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2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2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21" s="8" customForma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21" s="8" customForma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21" s="8" customForma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21" s="8" customForma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8" customForma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s="8" customForma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s="8" customForma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s="8" customForma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s="11" customForma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s="8" customForma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s="11" customForma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s="8" customForma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s="8" customForma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s="8" customForma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21" s="8" customForma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21" s="8" customFormat="1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21" s="8" customForma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21" s="8" customFormat="1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 s="8"/>
      <c r="N56" s="8"/>
      <c r="O56" s="8"/>
      <c r="P56" s="8"/>
      <c r="Q56" s="8"/>
      <c r="R56" s="8"/>
      <c r="S56" s="8"/>
      <c r="T56" s="8"/>
      <c r="U56" s="8"/>
    </row>
    <row r="57" spans="1:21" s="8" customFormat="1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21" s="8" customForma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21" s="8" customForma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21" s="8" customFormat="1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21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21" s="8" customFormat="1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21" s="8" customFormat="1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21" s="8" customFormat="1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21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21" s="8" customFormat="1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21" x14ac:dyDescent="0.25">
      <c r="A67"/>
      <c r="B67"/>
      <c r="C67"/>
      <c r="D67"/>
      <c r="E67"/>
      <c r="F67"/>
      <c r="G67"/>
      <c r="H67"/>
      <c r="I67"/>
      <c r="J67"/>
      <c r="K67"/>
      <c r="L67"/>
      <c r="M67" s="8"/>
      <c r="N67" s="8"/>
      <c r="O67" s="8"/>
      <c r="P67" s="8"/>
      <c r="Q67" s="8"/>
      <c r="R67" s="8"/>
      <c r="S67" s="8"/>
      <c r="T67" s="8"/>
      <c r="U67" s="8"/>
    </row>
    <row r="68" spans="1:21" x14ac:dyDescent="0.25">
      <c r="A68"/>
      <c r="B68"/>
      <c r="C68"/>
      <c r="D68"/>
      <c r="E68"/>
      <c r="F68"/>
      <c r="G68"/>
      <c r="H68"/>
      <c r="I68"/>
      <c r="J68"/>
      <c r="K68"/>
      <c r="L6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25">
      <c r="A69"/>
      <c r="B69"/>
      <c r="C69"/>
      <c r="D69"/>
      <c r="E69"/>
      <c r="F69"/>
      <c r="G69"/>
      <c r="H69"/>
      <c r="I69"/>
      <c r="J69"/>
      <c r="K69"/>
      <c r="L69"/>
      <c r="M69" s="8"/>
      <c r="N69" s="8"/>
      <c r="O69" s="8"/>
      <c r="P69" s="8"/>
      <c r="Q69" s="8"/>
      <c r="R69" s="8"/>
      <c r="S69" s="8"/>
      <c r="T69" s="8"/>
      <c r="U69" s="8"/>
    </row>
    <row r="70" spans="1:21" x14ac:dyDescent="0.25">
      <c r="A70"/>
      <c r="B70"/>
      <c r="C70"/>
      <c r="D70"/>
      <c r="E70"/>
      <c r="F70"/>
      <c r="G70"/>
      <c r="H70"/>
      <c r="I70"/>
      <c r="J70"/>
      <c r="K70"/>
      <c r="L70"/>
      <c r="M70" s="8"/>
      <c r="N70" s="8"/>
      <c r="O70" s="8"/>
      <c r="P70" s="8"/>
      <c r="Q70" s="8"/>
      <c r="R70" s="8"/>
      <c r="S70" s="8"/>
      <c r="T70" s="8"/>
      <c r="U70" s="8"/>
    </row>
    <row r="71" spans="1:21" s="8" customFormat="1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21" s="8" customFormat="1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21" x14ac:dyDescent="0.25">
      <c r="A73"/>
      <c r="B73"/>
      <c r="C73"/>
      <c r="D73"/>
      <c r="E73"/>
      <c r="F73"/>
      <c r="G73"/>
      <c r="H73"/>
      <c r="I73"/>
      <c r="J73"/>
      <c r="K73"/>
      <c r="L73"/>
      <c r="M73" s="8"/>
      <c r="N73" s="8"/>
      <c r="O73" s="8"/>
      <c r="P73" s="8"/>
      <c r="Q73" s="8"/>
      <c r="R73" s="8"/>
      <c r="S73" s="8"/>
      <c r="T73" s="8"/>
      <c r="U73" s="8"/>
    </row>
    <row r="74" spans="1:21" x14ac:dyDescent="0.25">
      <c r="A74"/>
      <c r="B74"/>
      <c r="C74"/>
      <c r="D74"/>
      <c r="E74"/>
      <c r="F74"/>
      <c r="G74"/>
      <c r="H74"/>
      <c r="I74"/>
      <c r="J74"/>
      <c r="K74"/>
      <c r="L74"/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25">
      <c r="A75"/>
      <c r="B75"/>
      <c r="C75"/>
      <c r="D75"/>
      <c r="E75"/>
      <c r="F75"/>
      <c r="G75"/>
      <c r="H75"/>
      <c r="I75"/>
      <c r="J75"/>
      <c r="K75"/>
      <c r="L75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25">
      <c r="A76"/>
      <c r="B76"/>
      <c r="C76"/>
      <c r="D76"/>
      <c r="E76"/>
      <c r="F76"/>
      <c r="G76"/>
      <c r="H76"/>
      <c r="I76"/>
      <c r="J76"/>
      <c r="K76"/>
      <c r="L76"/>
      <c r="M76" s="8"/>
      <c r="N76" s="8"/>
      <c r="O76" s="8"/>
      <c r="P76" s="8"/>
      <c r="Q76" s="8"/>
      <c r="R76" s="8"/>
      <c r="S76" s="8"/>
      <c r="T76" s="8"/>
      <c r="U76" s="8"/>
    </row>
    <row r="77" spans="1:21" s="5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5">
      <c r="A78"/>
      <c r="B78"/>
      <c r="C78"/>
      <c r="D78"/>
      <c r="E78"/>
      <c r="F78"/>
      <c r="G78"/>
      <c r="H78"/>
      <c r="I78"/>
      <c r="J78"/>
      <c r="K78"/>
      <c r="L7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25">
      <c r="A79"/>
      <c r="B79"/>
      <c r="C79"/>
      <c r="D79"/>
      <c r="E79"/>
      <c r="F79"/>
      <c r="G79"/>
      <c r="H79"/>
      <c r="I79"/>
      <c r="J79"/>
      <c r="K79"/>
      <c r="L79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25">
      <c r="A80"/>
      <c r="B80"/>
      <c r="C80"/>
      <c r="D80"/>
      <c r="E80"/>
      <c r="F80"/>
      <c r="G80"/>
      <c r="H80"/>
      <c r="I80"/>
      <c r="J80"/>
      <c r="K80"/>
      <c r="L80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5">
      <c r="A81"/>
      <c r="B81"/>
      <c r="C81"/>
      <c r="D81"/>
      <c r="E81"/>
      <c r="F81"/>
      <c r="G81"/>
      <c r="H81"/>
      <c r="I81"/>
      <c r="J81"/>
      <c r="K81"/>
      <c r="L81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5">
      <c r="A82"/>
      <c r="B82"/>
      <c r="C82"/>
      <c r="D82"/>
      <c r="E82"/>
      <c r="F82"/>
      <c r="G82"/>
      <c r="H82"/>
      <c r="I82"/>
      <c r="J82"/>
      <c r="K82"/>
      <c r="L82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5">
      <c r="A83"/>
      <c r="B83"/>
      <c r="C83"/>
      <c r="D83"/>
      <c r="E83"/>
      <c r="F83"/>
      <c r="G83"/>
      <c r="H83"/>
      <c r="I83"/>
      <c r="J83"/>
      <c r="K83"/>
      <c r="L83"/>
      <c r="M83" s="8"/>
      <c r="N83" s="8"/>
      <c r="O83" s="8"/>
      <c r="P83" s="8"/>
      <c r="Q83" s="8"/>
      <c r="R83" s="8"/>
      <c r="S83" s="8"/>
      <c r="T83" s="8"/>
      <c r="U83" s="8"/>
    </row>
    <row r="84" spans="1:21" ht="1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 s="10"/>
      <c r="N84" s="10"/>
      <c r="O84" s="10"/>
      <c r="P84" s="10"/>
      <c r="Q84" s="10"/>
      <c r="R84" s="10"/>
      <c r="S84" s="10"/>
      <c r="T84" s="8"/>
      <c r="U84" s="8"/>
    </row>
    <row r="85" spans="1:21" s="45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 s="44"/>
      <c r="N85" s="44"/>
      <c r="O85" s="44"/>
      <c r="P85" s="44"/>
      <c r="Q85" s="44"/>
      <c r="R85" s="44"/>
      <c r="S85" s="44"/>
    </row>
    <row r="86" spans="1:21" x14ac:dyDescent="0.25">
      <c r="A86"/>
      <c r="B86"/>
      <c r="C86"/>
      <c r="D86"/>
      <c r="E86"/>
      <c r="F86"/>
      <c r="G86"/>
      <c r="H86"/>
      <c r="I86"/>
      <c r="J86"/>
      <c r="K86"/>
      <c r="L86"/>
      <c r="M86" s="10"/>
      <c r="N86" s="10"/>
      <c r="O86" s="10"/>
      <c r="P86" s="10"/>
      <c r="Q86" s="10"/>
      <c r="R86" s="10"/>
      <c r="S86" s="10"/>
      <c r="T86" s="8"/>
      <c r="U86" s="8"/>
    </row>
    <row r="87" spans="1:21" x14ac:dyDescent="0.25">
      <c r="A87"/>
      <c r="B87"/>
      <c r="C87"/>
      <c r="D87"/>
      <c r="E87"/>
      <c r="F87"/>
      <c r="G87"/>
      <c r="H87"/>
      <c r="I87"/>
      <c r="J87"/>
      <c r="K87"/>
      <c r="L87"/>
      <c r="M87" s="10"/>
      <c r="N87" s="10"/>
      <c r="O87" s="10"/>
      <c r="P87" s="10"/>
      <c r="Q87" s="10"/>
      <c r="R87" s="10"/>
      <c r="S87" s="10"/>
      <c r="T87" s="8"/>
      <c r="U87" s="8"/>
    </row>
    <row r="88" spans="1:21" x14ac:dyDescent="0.25">
      <c r="A88"/>
      <c r="B88"/>
      <c r="C88"/>
      <c r="D88"/>
      <c r="E88"/>
      <c r="F88"/>
      <c r="G88"/>
      <c r="H88"/>
      <c r="I88"/>
      <c r="J88"/>
      <c r="K88"/>
      <c r="L88"/>
      <c r="M88" s="10"/>
      <c r="N88" s="10"/>
      <c r="O88" s="10"/>
      <c r="P88" s="10"/>
      <c r="Q88" s="10"/>
      <c r="R88" s="10"/>
      <c r="S88" s="10"/>
    </row>
    <row r="89" spans="1:21" x14ac:dyDescent="0.25">
      <c r="A89"/>
      <c r="B89"/>
      <c r="C89"/>
      <c r="D89"/>
      <c r="E89"/>
      <c r="F89"/>
      <c r="G89"/>
      <c r="H89"/>
      <c r="I89"/>
      <c r="J89"/>
      <c r="K89"/>
      <c r="L89"/>
      <c r="M89" s="10"/>
      <c r="N89" s="10"/>
      <c r="O89" s="10"/>
      <c r="P89" s="10"/>
      <c r="Q89" s="10"/>
      <c r="R89" s="10"/>
      <c r="S89" s="10"/>
    </row>
    <row r="90" spans="1:21" x14ac:dyDescent="0.25">
      <c r="A90"/>
      <c r="B90"/>
      <c r="C90"/>
      <c r="D90"/>
      <c r="E90"/>
      <c r="F90"/>
      <c r="G90"/>
      <c r="H90"/>
      <c r="I90"/>
      <c r="J90"/>
      <c r="K90"/>
      <c r="L90"/>
      <c r="M90" s="10"/>
      <c r="N90" s="10"/>
      <c r="O90" s="10"/>
      <c r="P90" s="10"/>
      <c r="Q90" s="10"/>
      <c r="R90" s="10"/>
      <c r="S90" s="10"/>
    </row>
    <row r="91" spans="1:21" x14ac:dyDescent="0.25">
      <c r="A91"/>
      <c r="B91"/>
      <c r="C91"/>
      <c r="D91"/>
      <c r="E91"/>
      <c r="F91"/>
      <c r="G91"/>
      <c r="H91"/>
      <c r="I91"/>
      <c r="J91"/>
      <c r="K91"/>
      <c r="L91"/>
      <c r="M91" s="10"/>
      <c r="N91" s="10"/>
      <c r="O91" s="10"/>
      <c r="P91" s="10"/>
      <c r="Q91" s="10"/>
      <c r="R91" s="10"/>
      <c r="S91" s="10"/>
    </row>
    <row r="92" spans="1:21" x14ac:dyDescent="0.25">
      <c r="A92"/>
      <c r="B92"/>
      <c r="C92"/>
      <c r="D92"/>
      <c r="E92"/>
      <c r="F92"/>
      <c r="G92"/>
      <c r="H92"/>
      <c r="I92"/>
      <c r="J92"/>
      <c r="K92"/>
      <c r="L92"/>
      <c r="M92" s="10"/>
      <c r="N92" s="10"/>
      <c r="O92" s="10"/>
      <c r="P92" s="10"/>
      <c r="Q92" s="10"/>
      <c r="R92" s="10"/>
      <c r="S92" s="10"/>
    </row>
    <row r="93" spans="1:21" x14ac:dyDescent="0.25">
      <c r="A93"/>
      <c r="B93"/>
      <c r="C93"/>
      <c r="D93"/>
      <c r="E93"/>
      <c r="F93"/>
      <c r="G93"/>
      <c r="H93"/>
      <c r="I93"/>
      <c r="J93"/>
      <c r="K93"/>
      <c r="L93"/>
      <c r="M93" s="11"/>
      <c r="N93" s="11"/>
      <c r="O93" s="11"/>
      <c r="P93" s="11"/>
      <c r="Q93" s="10"/>
      <c r="R93" s="10"/>
      <c r="S93" s="10"/>
    </row>
    <row r="94" spans="1:21" x14ac:dyDescent="0.25">
      <c r="A94"/>
      <c r="B94"/>
      <c r="C94"/>
      <c r="D94"/>
      <c r="E94"/>
      <c r="F94"/>
      <c r="G94"/>
      <c r="H94"/>
      <c r="I94"/>
      <c r="J94"/>
      <c r="K94"/>
      <c r="L94"/>
      <c r="M94" s="11"/>
      <c r="N94" s="11"/>
      <c r="O94" s="11"/>
      <c r="P94" s="11"/>
      <c r="Q94" s="10"/>
      <c r="R94" s="10"/>
      <c r="S94" s="10"/>
    </row>
    <row r="95" spans="1:21" x14ac:dyDescent="0.25">
      <c r="A95"/>
      <c r="B95"/>
      <c r="C95"/>
      <c r="D95"/>
      <c r="E95"/>
      <c r="F95"/>
      <c r="G95"/>
      <c r="H95"/>
      <c r="I95"/>
      <c r="J95"/>
      <c r="K95"/>
      <c r="L95"/>
      <c r="M95" s="11"/>
      <c r="N95" s="11"/>
      <c r="O95" s="11"/>
      <c r="P95" s="11"/>
      <c r="Q95" s="10"/>
      <c r="R95" s="10"/>
      <c r="S95" s="10"/>
    </row>
    <row r="96" spans="1:21" x14ac:dyDescent="0.25">
      <c r="A96"/>
      <c r="B96"/>
      <c r="C96"/>
      <c r="D96"/>
      <c r="E96"/>
      <c r="F96"/>
      <c r="G96"/>
      <c r="H96"/>
      <c r="I96"/>
      <c r="J96"/>
      <c r="K96"/>
      <c r="L96"/>
      <c r="M96" s="11"/>
      <c r="N96" s="11"/>
      <c r="O96" s="11"/>
      <c r="P96" s="11"/>
      <c r="Q96" s="10"/>
      <c r="R96" s="10"/>
      <c r="S96" s="10"/>
    </row>
    <row r="97" spans="1:19" x14ac:dyDescent="0.25">
      <c r="A97"/>
      <c r="B97"/>
      <c r="C97"/>
      <c r="D97"/>
      <c r="E97"/>
      <c r="F97"/>
      <c r="G97"/>
      <c r="H97"/>
      <c r="I97"/>
      <c r="J97"/>
      <c r="K97"/>
      <c r="L97"/>
      <c r="M97" s="11"/>
      <c r="N97" s="11"/>
      <c r="O97" s="11"/>
      <c r="P97" s="11"/>
      <c r="Q97" s="8"/>
      <c r="R97" s="8"/>
      <c r="S97" s="8"/>
    </row>
    <row r="98" spans="1:19" x14ac:dyDescent="0.25">
      <c r="A98"/>
      <c r="B98"/>
      <c r="C98"/>
      <c r="D98"/>
      <c r="E98"/>
      <c r="F98"/>
      <c r="G98"/>
      <c r="H98"/>
      <c r="I98"/>
      <c r="J98"/>
      <c r="K98"/>
      <c r="L98"/>
      <c r="M98" s="11"/>
      <c r="N98" s="11"/>
      <c r="O98" s="11"/>
      <c r="P98" s="11"/>
      <c r="Q98" s="8"/>
      <c r="R98" s="8"/>
      <c r="S98" s="8"/>
    </row>
    <row r="99" spans="1:19" x14ac:dyDescent="0.25">
      <c r="A99"/>
      <c r="B99"/>
      <c r="C99"/>
      <c r="D99"/>
      <c r="E99"/>
      <c r="F99"/>
      <c r="G99"/>
      <c r="H99"/>
      <c r="I99"/>
      <c r="J99"/>
      <c r="K99"/>
      <c r="L99"/>
      <c r="M99" s="11"/>
      <c r="N99" s="11"/>
      <c r="O99" s="11"/>
      <c r="P99" s="11"/>
      <c r="Q99" s="8"/>
      <c r="R99" s="8"/>
      <c r="S99" s="8"/>
    </row>
    <row r="100" spans="1: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 s="11"/>
      <c r="N100" s="11"/>
      <c r="O100" s="11"/>
      <c r="P100" s="11"/>
      <c r="Q100" s="8"/>
      <c r="R100" s="8"/>
      <c r="S100" s="8"/>
    </row>
    <row r="101" spans="1: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 s="11"/>
      <c r="N101" s="11"/>
      <c r="O101" s="11"/>
      <c r="P101" s="11"/>
      <c r="Q101" s="8"/>
      <c r="R101" s="8"/>
      <c r="S101" s="8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 s="11"/>
      <c r="N102" s="11"/>
      <c r="O102" s="11"/>
      <c r="P102" s="11"/>
      <c r="Q102" s="8"/>
      <c r="R102" s="8"/>
      <c r="S102" s="8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 s="11"/>
      <c r="N103" s="11"/>
      <c r="O103" s="11"/>
      <c r="P103" s="11"/>
      <c r="Q103" s="8"/>
      <c r="R103" s="8"/>
      <c r="S103" s="8"/>
    </row>
    <row r="104" spans="1: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 s="11"/>
      <c r="N104" s="11"/>
      <c r="O104" s="11"/>
      <c r="P104" s="11"/>
      <c r="Q104" s="8"/>
      <c r="R104" s="8"/>
      <c r="S104" s="8"/>
    </row>
    <row r="105" spans="1: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 s="11"/>
      <c r="N105" s="11"/>
      <c r="O105" s="11"/>
      <c r="P105" s="11"/>
      <c r="Q105" s="8"/>
      <c r="R105" s="8"/>
      <c r="S105" s="8"/>
    </row>
    <row r="106" spans="1: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 s="11"/>
      <c r="N106" s="11"/>
      <c r="O106" s="11"/>
      <c r="P106" s="11"/>
      <c r="Q106" s="8"/>
      <c r="R106" s="8"/>
      <c r="S106" s="8"/>
    </row>
    <row r="107" spans="1:1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 s="11"/>
      <c r="N107" s="11"/>
      <c r="O107" s="11"/>
      <c r="P107" s="11"/>
      <c r="Q107" s="8"/>
      <c r="R107" s="8"/>
      <c r="S107" s="8"/>
    </row>
    <row r="108" spans="1:1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 s="11"/>
      <c r="N108" s="11"/>
      <c r="O108" s="11"/>
      <c r="P108" s="11"/>
      <c r="Q108" s="8"/>
      <c r="R108" s="8"/>
      <c r="S108" s="8"/>
    </row>
    <row r="109" spans="1:19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9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9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9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B231"/>
      <c r="C231"/>
      <c r="D231"/>
      <c r="E231"/>
      <c r="F231"/>
      <c r="G231"/>
      <c r="H231"/>
      <c r="I231"/>
      <c r="J231"/>
      <c r="K231"/>
    </row>
    <row r="232" spans="1:11" x14ac:dyDescent="0.25">
      <c r="B232"/>
      <c r="C232"/>
      <c r="D232"/>
      <c r="E232"/>
      <c r="F232"/>
      <c r="G232"/>
      <c r="H232"/>
      <c r="I232"/>
      <c r="J232"/>
      <c r="K232"/>
    </row>
    <row r="233" spans="1:11" x14ac:dyDescent="0.25">
      <c r="B233"/>
      <c r="C233"/>
      <c r="D233"/>
      <c r="E233"/>
      <c r="F233"/>
      <c r="G233"/>
      <c r="H233"/>
      <c r="I233"/>
      <c r="J233"/>
      <c r="K233"/>
    </row>
    <row r="234" spans="1:11" x14ac:dyDescent="0.25">
      <c r="B234"/>
      <c r="C234"/>
      <c r="D234"/>
      <c r="E234"/>
      <c r="F234"/>
      <c r="G234"/>
      <c r="H234"/>
      <c r="I234"/>
      <c r="J234"/>
      <c r="K234"/>
    </row>
    <row r="235" spans="1:11" x14ac:dyDescent="0.25">
      <c r="B235"/>
      <c r="C235"/>
      <c r="D235"/>
      <c r="E235"/>
      <c r="F235"/>
      <c r="G235"/>
      <c r="H235"/>
      <c r="I235"/>
      <c r="J235"/>
      <c r="K235"/>
    </row>
    <row r="236" spans="1:11" x14ac:dyDescent="0.25">
      <c r="B236"/>
      <c r="C236"/>
      <c r="D236"/>
      <c r="E236"/>
      <c r="F236"/>
      <c r="G236"/>
      <c r="H236"/>
      <c r="I236"/>
      <c r="J236"/>
      <c r="K236"/>
    </row>
    <row r="237" spans="1:11" x14ac:dyDescent="0.25">
      <c r="B237"/>
      <c r="C237"/>
      <c r="D237"/>
      <c r="E237"/>
      <c r="F237"/>
      <c r="G237"/>
      <c r="H237"/>
      <c r="I237"/>
      <c r="J237"/>
      <c r="K237"/>
    </row>
    <row r="238" spans="1:11" x14ac:dyDescent="0.25">
      <c r="B238"/>
      <c r="C238"/>
      <c r="D238"/>
      <c r="E238"/>
      <c r="F238"/>
      <c r="G238"/>
      <c r="H238"/>
      <c r="I238"/>
      <c r="J238"/>
      <c r="K238"/>
    </row>
    <row r="239" spans="1:11" x14ac:dyDescent="0.25">
      <c r="B239"/>
      <c r="C239"/>
      <c r="D239"/>
      <c r="E239"/>
      <c r="F239"/>
      <c r="G239"/>
      <c r="H239"/>
      <c r="I239"/>
      <c r="J239"/>
      <c r="K239"/>
    </row>
    <row r="240" spans="1:11" x14ac:dyDescent="0.25">
      <c r="B240"/>
      <c r="C240"/>
      <c r="D240"/>
      <c r="E240"/>
      <c r="F240"/>
      <c r="G240"/>
      <c r="H240"/>
      <c r="I240"/>
      <c r="J240"/>
      <c r="K240"/>
    </row>
    <row r="241" spans="2:11" x14ac:dyDescent="0.25">
      <c r="B241"/>
      <c r="C241"/>
      <c r="D241"/>
      <c r="E241"/>
      <c r="F241"/>
      <c r="G241"/>
      <c r="H241"/>
      <c r="I241"/>
      <c r="J241"/>
      <c r="K241"/>
    </row>
    <row r="242" spans="2:11" x14ac:dyDescent="0.25">
      <c r="B242"/>
      <c r="C242"/>
      <c r="D242"/>
      <c r="E242"/>
      <c r="F242"/>
      <c r="G242"/>
      <c r="H242"/>
      <c r="I242"/>
      <c r="J242"/>
      <c r="K242"/>
    </row>
    <row r="243" spans="2:11" x14ac:dyDescent="0.25">
      <c r="B243"/>
      <c r="C243"/>
      <c r="D243"/>
      <c r="E243"/>
      <c r="F243"/>
      <c r="G243"/>
      <c r="H243"/>
      <c r="I243"/>
      <c r="J243"/>
      <c r="K243"/>
    </row>
    <row r="244" spans="2:11" x14ac:dyDescent="0.25">
      <c r="B244"/>
      <c r="C244"/>
      <c r="D244"/>
      <c r="E244"/>
      <c r="F244"/>
      <c r="G244"/>
      <c r="H244"/>
      <c r="I244"/>
      <c r="J244"/>
      <c r="K244"/>
    </row>
    <row r="245" spans="2:11" x14ac:dyDescent="0.25">
      <c r="B245"/>
      <c r="C245"/>
      <c r="D245"/>
      <c r="E245"/>
      <c r="F245"/>
      <c r="G245"/>
      <c r="H245"/>
      <c r="I245"/>
      <c r="J245"/>
      <c r="K245"/>
    </row>
    <row r="246" spans="2:11" x14ac:dyDescent="0.25">
      <c r="B246"/>
      <c r="C246"/>
      <c r="D246"/>
      <c r="E246"/>
      <c r="F246"/>
      <c r="G246"/>
      <c r="H246"/>
      <c r="I246"/>
      <c r="J246"/>
      <c r="K246"/>
    </row>
    <row r="247" spans="2:11" x14ac:dyDescent="0.25">
      <c r="B247"/>
      <c r="C247"/>
      <c r="D247"/>
      <c r="E247"/>
      <c r="F247"/>
      <c r="G247"/>
      <c r="H247"/>
      <c r="I247"/>
      <c r="J247"/>
      <c r="K247"/>
    </row>
    <row r="248" spans="2:11" x14ac:dyDescent="0.25">
      <c r="B248"/>
      <c r="C248"/>
      <c r="D248"/>
      <c r="E248"/>
      <c r="F248"/>
      <c r="G248"/>
      <c r="H248"/>
      <c r="I248"/>
      <c r="J248"/>
      <c r="K248"/>
    </row>
    <row r="249" spans="2:11" x14ac:dyDescent="0.25">
      <c r="B249"/>
      <c r="C249"/>
      <c r="D249"/>
      <c r="E249"/>
      <c r="F249"/>
      <c r="G249"/>
      <c r="H249"/>
      <c r="I249"/>
      <c r="J249"/>
      <c r="K249"/>
    </row>
    <row r="250" spans="2:11" x14ac:dyDescent="0.25">
      <c r="B250"/>
      <c r="C250"/>
      <c r="D250"/>
      <c r="E250"/>
      <c r="F250"/>
      <c r="G250"/>
      <c r="H250"/>
      <c r="I250"/>
      <c r="J250"/>
      <c r="K250"/>
    </row>
    <row r="251" spans="2:11" x14ac:dyDescent="0.25">
      <c r="B251"/>
      <c r="C251"/>
      <c r="D251"/>
      <c r="E251"/>
      <c r="F251"/>
      <c r="G251"/>
      <c r="H251"/>
      <c r="I251"/>
      <c r="J251"/>
      <c r="K251"/>
    </row>
    <row r="252" spans="2:11" x14ac:dyDescent="0.25">
      <c r="B252"/>
      <c r="C252"/>
      <c r="D252"/>
      <c r="E252"/>
      <c r="F252"/>
      <c r="G252"/>
      <c r="H252"/>
      <c r="I252"/>
      <c r="J252"/>
      <c r="K252"/>
    </row>
    <row r="253" spans="2:11" x14ac:dyDescent="0.25">
      <c r="B253"/>
      <c r="C253"/>
      <c r="D253"/>
      <c r="E253"/>
      <c r="F253"/>
      <c r="G253"/>
      <c r="H253"/>
      <c r="I253"/>
      <c r="J253"/>
      <c r="K253"/>
    </row>
    <row r="254" spans="2:11" x14ac:dyDescent="0.25">
      <c r="B254"/>
      <c r="C254"/>
      <c r="D254"/>
      <c r="E254"/>
      <c r="F254"/>
      <c r="G254"/>
      <c r="H254"/>
      <c r="I254"/>
      <c r="J254"/>
      <c r="K254"/>
    </row>
    <row r="255" spans="2:11" x14ac:dyDescent="0.25">
      <c r="B255"/>
      <c r="C255"/>
      <c r="D255"/>
      <c r="E255"/>
      <c r="F255"/>
      <c r="G255"/>
      <c r="H255"/>
      <c r="I255"/>
      <c r="J255"/>
      <c r="K255"/>
    </row>
    <row r="256" spans="2:11" x14ac:dyDescent="0.25">
      <c r="B256"/>
      <c r="C256"/>
      <c r="D256"/>
      <c r="E256"/>
      <c r="F256"/>
      <c r="G256"/>
      <c r="H256"/>
      <c r="I256"/>
      <c r="J256"/>
      <c r="K256"/>
    </row>
    <row r="257" spans="2:11" x14ac:dyDescent="0.25">
      <c r="B257"/>
      <c r="C257"/>
      <c r="D257"/>
      <c r="E257"/>
      <c r="F257"/>
      <c r="G257"/>
      <c r="H257"/>
      <c r="I257"/>
      <c r="J257"/>
      <c r="K257"/>
    </row>
    <row r="258" spans="2:11" x14ac:dyDescent="0.25">
      <c r="B258"/>
      <c r="C258"/>
      <c r="D258"/>
      <c r="E258"/>
      <c r="F258"/>
      <c r="G258"/>
      <c r="H258"/>
      <c r="I258"/>
      <c r="J258"/>
      <c r="K258"/>
    </row>
    <row r="259" spans="2:11" x14ac:dyDescent="0.25">
      <c r="B259"/>
      <c r="C259"/>
      <c r="D259"/>
      <c r="E259"/>
      <c r="F259"/>
      <c r="G259"/>
      <c r="H259"/>
      <c r="I259"/>
      <c r="J259"/>
      <c r="K259"/>
    </row>
    <row r="260" spans="2:11" x14ac:dyDescent="0.25">
      <c r="B260"/>
      <c r="C260"/>
      <c r="D260"/>
      <c r="E260"/>
      <c r="F260"/>
      <c r="G260"/>
      <c r="H260"/>
      <c r="I260"/>
      <c r="J260"/>
      <c r="K260"/>
    </row>
    <row r="261" spans="2:11" x14ac:dyDescent="0.25">
      <c r="B261"/>
      <c r="C261"/>
      <c r="D261"/>
      <c r="E261"/>
      <c r="F261"/>
      <c r="G261"/>
      <c r="H261"/>
      <c r="I261"/>
      <c r="J261"/>
      <c r="K261"/>
    </row>
    <row r="262" spans="2:11" x14ac:dyDescent="0.25">
      <c r="B262"/>
      <c r="C262"/>
      <c r="D262"/>
      <c r="E262"/>
      <c r="F262"/>
      <c r="G262"/>
      <c r="H262"/>
      <c r="I262"/>
      <c r="J262"/>
      <c r="K262"/>
    </row>
    <row r="263" spans="2:11" x14ac:dyDescent="0.25">
      <c r="B263"/>
      <c r="C263"/>
      <c r="D263"/>
      <c r="E263"/>
      <c r="F263"/>
      <c r="G263"/>
      <c r="H263"/>
      <c r="I263"/>
      <c r="J263"/>
      <c r="K263"/>
    </row>
    <row r="264" spans="2:11" x14ac:dyDescent="0.25">
      <c r="B264"/>
      <c r="C264"/>
      <c r="D264"/>
      <c r="E264"/>
      <c r="F264"/>
      <c r="G264"/>
      <c r="H264"/>
      <c r="I264"/>
      <c r="J264"/>
      <c r="K264"/>
    </row>
    <row r="265" spans="2:11" x14ac:dyDescent="0.25">
      <c r="B265"/>
      <c r="C265"/>
      <c r="D265"/>
      <c r="E265"/>
      <c r="F265"/>
      <c r="G265"/>
      <c r="H265"/>
      <c r="I265"/>
      <c r="J265"/>
      <c r="K265"/>
    </row>
    <row r="266" spans="2:11" x14ac:dyDescent="0.25">
      <c r="B266"/>
      <c r="C266"/>
      <c r="D266"/>
      <c r="E266"/>
      <c r="F266"/>
      <c r="G266"/>
      <c r="H266"/>
      <c r="I266"/>
      <c r="J266"/>
      <c r="K266"/>
    </row>
    <row r="267" spans="2:11" x14ac:dyDescent="0.25">
      <c r="B267"/>
      <c r="C267"/>
      <c r="D267"/>
      <c r="E267"/>
      <c r="F267"/>
      <c r="G267"/>
      <c r="H267"/>
      <c r="I267"/>
      <c r="J267"/>
      <c r="K267"/>
    </row>
    <row r="268" spans="2:11" x14ac:dyDescent="0.25">
      <c r="B268"/>
      <c r="C268"/>
      <c r="D268"/>
      <c r="E268"/>
      <c r="F268"/>
      <c r="G268"/>
      <c r="H268"/>
      <c r="I268"/>
      <c r="J268"/>
      <c r="K268"/>
    </row>
    <row r="269" spans="2:11" x14ac:dyDescent="0.25">
      <c r="B269"/>
      <c r="C269"/>
      <c r="D269"/>
      <c r="E269"/>
      <c r="F269"/>
      <c r="G269"/>
      <c r="H269"/>
      <c r="I269"/>
      <c r="J269"/>
      <c r="K269"/>
    </row>
    <row r="270" spans="2:11" x14ac:dyDescent="0.25">
      <c r="B270"/>
      <c r="C270"/>
      <c r="D270"/>
      <c r="E270"/>
      <c r="F270"/>
      <c r="G270"/>
      <c r="H270"/>
      <c r="I270"/>
      <c r="J270"/>
      <c r="K270"/>
    </row>
    <row r="271" spans="2:11" x14ac:dyDescent="0.25">
      <c r="B271"/>
      <c r="C271"/>
      <c r="D271"/>
      <c r="E271"/>
      <c r="F271"/>
      <c r="G271"/>
      <c r="H271"/>
      <c r="I271"/>
      <c r="J271"/>
      <c r="K271"/>
    </row>
    <row r="272" spans="2:11" x14ac:dyDescent="0.25">
      <c r="B272"/>
      <c r="C272"/>
      <c r="D272"/>
      <c r="E272"/>
      <c r="F272"/>
      <c r="G272"/>
      <c r="H272"/>
      <c r="I272"/>
      <c r="J272"/>
      <c r="K272"/>
    </row>
    <row r="273" spans="2:11" x14ac:dyDescent="0.25">
      <c r="B273"/>
      <c r="C273"/>
      <c r="D273"/>
      <c r="E273"/>
      <c r="F273"/>
      <c r="G273"/>
      <c r="H273"/>
      <c r="I273"/>
      <c r="J273"/>
      <c r="K273"/>
    </row>
    <row r="274" spans="2:11" x14ac:dyDescent="0.25">
      <c r="B274"/>
      <c r="C274"/>
      <c r="D274"/>
      <c r="E274"/>
      <c r="F274"/>
      <c r="G274"/>
      <c r="H274"/>
      <c r="I274"/>
      <c r="J274"/>
      <c r="K274"/>
    </row>
    <row r="275" spans="2:11" x14ac:dyDescent="0.25">
      <c r="B275"/>
      <c r="C275"/>
      <c r="D275"/>
      <c r="E275"/>
      <c r="F275"/>
      <c r="G275"/>
      <c r="H275"/>
      <c r="I275"/>
      <c r="J275"/>
      <c r="K275"/>
    </row>
    <row r="276" spans="2:11" x14ac:dyDescent="0.25">
      <c r="B276"/>
      <c r="C276"/>
      <c r="D276"/>
      <c r="E276"/>
      <c r="F276"/>
      <c r="G276"/>
      <c r="H276"/>
      <c r="I276"/>
      <c r="J276"/>
      <c r="K276"/>
    </row>
    <row r="277" spans="2:11" x14ac:dyDescent="0.25">
      <c r="B277"/>
      <c r="C277"/>
      <c r="D277"/>
      <c r="E277"/>
      <c r="F277"/>
      <c r="G277"/>
      <c r="H277"/>
      <c r="I277"/>
      <c r="J277"/>
      <c r="K277"/>
    </row>
    <row r="278" spans="2:11" x14ac:dyDescent="0.25">
      <c r="B278"/>
      <c r="C278"/>
      <c r="D278"/>
      <c r="E278"/>
      <c r="F278"/>
      <c r="G278"/>
      <c r="H278"/>
      <c r="I278"/>
      <c r="J278"/>
      <c r="K278"/>
    </row>
    <row r="279" spans="2:11" x14ac:dyDescent="0.25">
      <c r="B279"/>
      <c r="C279"/>
      <c r="D279"/>
      <c r="E279"/>
      <c r="F279"/>
      <c r="G279"/>
      <c r="H279"/>
      <c r="I279"/>
      <c r="J279"/>
      <c r="K279"/>
    </row>
    <row r="280" spans="2:11" x14ac:dyDescent="0.25">
      <c r="B280"/>
      <c r="C280"/>
      <c r="D280"/>
      <c r="E280"/>
      <c r="F280"/>
      <c r="G280"/>
      <c r="H280"/>
      <c r="I280"/>
      <c r="J280"/>
      <c r="K280"/>
    </row>
    <row r="281" spans="2:11" x14ac:dyDescent="0.25">
      <c r="B281"/>
      <c r="C281"/>
      <c r="D281"/>
      <c r="E281"/>
      <c r="F281"/>
      <c r="G281"/>
      <c r="H281"/>
      <c r="I281"/>
      <c r="J281"/>
      <c r="K281"/>
    </row>
    <row r="282" spans="2:11" x14ac:dyDescent="0.25">
      <c r="B282"/>
      <c r="C282"/>
      <c r="D282"/>
      <c r="E282"/>
      <c r="F282"/>
      <c r="G282"/>
      <c r="H282"/>
      <c r="I282"/>
      <c r="J282"/>
      <c r="K282"/>
    </row>
    <row r="283" spans="2:11" x14ac:dyDescent="0.25">
      <c r="B283"/>
      <c r="C283"/>
      <c r="D283"/>
      <c r="E283"/>
      <c r="F283"/>
      <c r="G283"/>
      <c r="H283"/>
      <c r="I283"/>
      <c r="J283"/>
      <c r="K283"/>
    </row>
    <row r="284" spans="2:11" x14ac:dyDescent="0.25">
      <c r="B284"/>
      <c r="C284"/>
      <c r="D284"/>
      <c r="E284"/>
      <c r="F284"/>
      <c r="G284"/>
      <c r="H284"/>
      <c r="I284"/>
      <c r="J284"/>
      <c r="K284"/>
    </row>
    <row r="285" spans="2:11" x14ac:dyDescent="0.25">
      <c r="B285"/>
      <c r="C285"/>
      <c r="D285"/>
      <c r="E285"/>
      <c r="F285"/>
      <c r="G285"/>
      <c r="H285"/>
      <c r="I285"/>
      <c r="J285"/>
      <c r="K285"/>
    </row>
    <row r="286" spans="2:11" x14ac:dyDescent="0.25">
      <c r="B286"/>
      <c r="C286"/>
      <c r="D286"/>
      <c r="E286"/>
      <c r="F286"/>
      <c r="G286"/>
      <c r="H286"/>
      <c r="I286"/>
      <c r="J286"/>
      <c r="K286"/>
    </row>
    <row r="287" spans="2:11" x14ac:dyDescent="0.25">
      <c r="B287"/>
      <c r="C287"/>
      <c r="D287"/>
      <c r="E287"/>
      <c r="F287"/>
      <c r="G287"/>
      <c r="H287"/>
      <c r="I287"/>
      <c r="J287"/>
      <c r="K287"/>
    </row>
    <row r="288" spans="2:11" x14ac:dyDescent="0.25">
      <c r="B288"/>
      <c r="C288"/>
      <c r="D288"/>
      <c r="E288"/>
      <c r="F288"/>
      <c r="G288"/>
      <c r="H288"/>
      <c r="I288"/>
      <c r="J288"/>
      <c r="K288"/>
    </row>
    <row r="289" spans="2:11" x14ac:dyDescent="0.25">
      <c r="B289"/>
      <c r="C289"/>
      <c r="D289"/>
      <c r="E289"/>
      <c r="F289"/>
      <c r="G289"/>
      <c r="H289"/>
      <c r="I289"/>
      <c r="J289"/>
      <c r="K289"/>
    </row>
    <row r="290" spans="2:11" x14ac:dyDescent="0.25">
      <c r="B290"/>
      <c r="C290"/>
      <c r="D290"/>
      <c r="E290"/>
      <c r="F290"/>
      <c r="G290"/>
      <c r="H290"/>
      <c r="I290"/>
      <c r="J290"/>
      <c r="K290"/>
    </row>
    <row r="291" spans="2:11" x14ac:dyDescent="0.25">
      <c r="B291"/>
      <c r="C291"/>
      <c r="D291"/>
      <c r="E291"/>
      <c r="F291"/>
      <c r="G291"/>
      <c r="H291"/>
      <c r="I291"/>
      <c r="J291"/>
      <c r="K291"/>
    </row>
    <row r="292" spans="2:11" x14ac:dyDescent="0.25">
      <c r="B292"/>
      <c r="C292"/>
      <c r="D292"/>
      <c r="E292"/>
      <c r="F292"/>
      <c r="G292"/>
      <c r="H292"/>
      <c r="I292"/>
      <c r="J292"/>
      <c r="K292"/>
    </row>
    <row r="293" spans="2:11" x14ac:dyDescent="0.25">
      <c r="B293"/>
      <c r="C293"/>
      <c r="D293"/>
      <c r="E293"/>
      <c r="F293"/>
      <c r="G293"/>
      <c r="H293"/>
      <c r="I293"/>
      <c r="J293"/>
      <c r="K293"/>
    </row>
    <row r="294" spans="2:11" x14ac:dyDescent="0.25">
      <c r="B294"/>
      <c r="C294"/>
      <c r="D294"/>
      <c r="E294"/>
      <c r="F294"/>
      <c r="G294"/>
      <c r="H294"/>
      <c r="I294"/>
      <c r="J294"/>
      <c r="K294"/>
    </row>
    <row r="295" spans="2:11" x14ac:dyDescent="0.25">
      <c r="B295"/>
      <c r="C295"/>
      <c r="D295"/>
      <c r="E295"/>
      <c r="F295"/>
      <c r="G295"/>
      <c r="H295"/>
      <c r="I295"/>
      <c r="J295"/>
      <c r="K295"/>
    </row>
    <row r="296" spans="2:11" x14ac:dyDescent="0.25">
      <c r="B296"/>
      <c r="C296"/>
      <c r="D296"/>
      <c r="E296"/>
      <c r="F296"/>
      <c r="G296"/>
      <c r="H296"/>
      <c r="I296"/>
      <c r="J296"/>
      <c r="K296"/>
    </row>
    <row r="297" spans="2:11" x14ac:dyDescent="0.25">
      <c r="B297"/>
      <c r="C297"/>
      <c r="D297"/>
      <c r="E297"/>
      <c r="F297"/>
      <c r="G297"/>
      <c r="H297"/>
      <c r="I297"/>
      <c r="J297"/>
      <c r="K297"/>
    </row>
    <row r="298" spans="2:11" x14ac:dyDescent="0.25">
      <c r="B298"/>
      <c r="C298"/>
      <c r="D298"/>
      <c r="E298"/>
      <c r="F298"/>
      <c r="G298"/>
      <c r="H298"/>
      <c r="I298"/>
      <c r="J298"/>
      <c r="K298"/>
    </row>
    <row r="299" spans="2:11" x14ac:dyDescent="0.25">
      <c r="B299"/>
      <c r="C299"/>
      <c r="D299"/>
      <c r="E299"/>
      <c r="F299"/>
      <c r="G299"/>
      <c r="H299"/>
      <c r="I299"/>
      <c r="J299"/>
      <c r="K299"/>
    </row>
    <row r="300" spans="2:11" x14ac:dyDescent="0.25">
      <c r="B300"/>
      <c r="C300"/>
      <c r="D300"/>
      <c r="E300"/>
      <c r="F300"/>
      <c r="G300"/>
      <c r="H300"/>
      <c r="I300"/>
      <c r="J300"/>
      <c r="K300"/>
    </row>
  </sheetData>
  <sheetProtection password="FA66" sheet="1" objects="1" scenarios="1"/>
  <mergeCells count="1">
    <mergeCell ref="M3:P4"/>
  </mergeCells>
  <conditionalFormatting sqref="S18">
    <cfRule type="expression" dxfId="41" priority="45">
      <formula>OR($E18&lt;&gt;"",$F18&lt;&gt;"",$G18&lt;&gt;"")</formula>
    </cfRule>
  </conditionalFormatting>
  <dataValidations count="2">
    <dataValidation type="list" allowBlank="1" showInputMessage="1" showErrorMessage="1" sqref="C5">
      <formula1>special</formula1>
    </dataValidation>
    <dataValidation type="list" allowBlank="1" showInputMessage="1" showErrorMessage="1" sqref="C6">
      <formula1>cohort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rowBreaks count="1" manualBreakCount="1">
    <brk id="64" max="7" man="1"/>
  </rowBreaks>
  <colBreaks count="1" manualBreakCount="1">
    <brk id="8" max="1048575" man="1"/>
  </colBreaks>
  <drawing r:id="rId2"/>
  <legacyDrawing r:id="rId3"/>
  <controls>
    <mc:AlternateContent xmlns:mc="http://schemas.openxmlformats.org/markup-compatibility/2006">
      <mc:Choice Requires="x14">
        <control shapeId="1037" r:id="rId4" name="CommandButton3">
          <controlPr defaultSize="0" autoLine="0" autoPict="0" r:id="rId5">
            <anchor moveWithCells="1">
              <from>
                <xdr:col>11</xdr:col>
                <xdr:colOff>171450</xdr:colOff>
                <xdr:row>8</xdr:row>
                <xdr:rowOff>161925</xdr:rowOff>
              </from>
              <to>
                <xdr:col>11</xdr:col>
                <xdr:colOff>2486025</xdr:colOff>
                <xdr:row>11</xdr:row>
                <xdr:rowOff>161925</xdr:rowOff>
              </to>
            </anchor>
          </controlPr>
        </control>
      </mc:Choice>
      <mc:Fallback>
        <control shapeId="1037" r:id="rId4" name="CommandButton3"/>
      </mc:Fallback>
    </mc:AlternateContent>
    <mc:AlternateContent xmlns:mc="http://schemas.openxmlformats.org/markup-compatibility/2006">
      <mc:Choice Requires="x14">
        <control shapeId="1036" r:id="rId6" name="CommandButton2">
          <controlPr defaultSize="0" autoLine="0" r:id="rId7">
            <anchor moveWithCells="1">
              <from>
                <xdr:col>11</xdr:col>
                <xdr:colOff>171450</xdr:colOff>
                <xdr:row>4</xdr:row>
                <xdr:rowOff>123825</xdr:rowOff>
              </from>
              <to>
                <xdr:col>11</xdr:col>
                <xdr:colOff>2495550</xdr:colOff>
                <xdr:row>7</xdr:row>
                <xdr:rowOff>171450</xdr:rowOff>
              </to>
            </anchor>
          </controlPr>
        </control>
      </mc:Choice>
      <mc:Fallback>
        <control shapeId="1036" r:id="rId6" name="CommandButton2"/>
      </mc:Fallback>
    </mc:AlternateContent>
    <mc:AlternateContent xmlns:mc="http://schemas.openxmlformats.org/markup-compatibility/2006">
      <mc:Choice Requires="x14">
        <control shapeId="1027" r:id="rId8" name="CommandButton1">
          <controlPr defaultSize="0" autoLine="0" r:id="rId9">
            <anchor moveWithCells="1">
              <from>
                <xdr:col>4</xdr:col>
                <xdr:colOff>104775</xdr:colOff>
                <xdr:row>4</xdr:row>
                <xdr:rowOff>19050</xdr:rowOff>
              </from>
              <to>
                <xdr:col>6</xdr:col>
                <xdr:colOff>47625</xdr:colOff>
                <xdr:row>6</xdr:row>
                <xdr:rowOff>57150</xdr:rowOff>
              </to>
            </anchor>
          </controlPr>
        </control>
      </mc:Choice>
      <mc:Fallback>
        <control shapeId="1027" r:id="rId8" name="CommandButton1"/>
      </mc:Fallback>
    </mc:AlternateContent>
    <mc:AlternateContent xmlns:mc="http://schemas.openxmlformats.org/markup-compatibility/2006">
      <mc:Choice Requires="x14">
        <control shapeId="1038" r:id="rId10" name="CommandButton_AdminMode">
          <controlPr defaultSize="0" autoLine="0" r:id="rId11">
            <anchor moveWithCells="1">
              <from>
                <xdr:col>12</xdr:col>
                <xdr:colOff>133350</xdr:colOff>
                <xdr:row>4</xdr:row>
                <xdr:rowOff>114300</xdr:rowOff>
              </from>
              <to>
                <xdr:col>15</xdr:col>
                <xdr:colOff>276225</xdr:colOff>
                <xdr:row>7</xdr:row>
                <xdr:rowOff>161925</xdr:rowOff>
              </to>
            </anchor>
          </controlPr>
        </control>
      </mc:Choice>
      <mc:Fallback>
        <control shapeId="1038" r:id="rId10" name="CommandButton_AdminMode"/>
      </mc:Fallback>
    </mc:AlternateContent>
    <mc:AlternateContent xmlns:mc="http://schemas.openxmlformats.org/markup-compatibility/2006">
      <mc:Choice Requires="x14">
        <control shapeId="1040" r:id="rId12" name="CommandButton_Lock_And_Hide">
          <controlPr defaultSize="0" autoLine="0" r:id="rId13">
            <anchor moveWithCells="1">
              <from>
                <xdr:col>12</xdr:col>
                <xdr:colOff>133350</xdr:colOff>
                <xdr:row>8</xdr:row>
                <xdr:rowOff>133350</xdr:rowOff>
              </from>
              <to>
                <xdr:col>15</xdr:col>
                <xdr:colOff>276225</xdr:colOff>
                <xdr:row>11</xdr:row>
                <xdr:rowOff>152400</xdr:rowOff>
              </to>
            </anchor>
          </controlPr>
        </control>
      </mc:Choice>
      <mc:Fallback>
        <control shapeId="1040" r:id="rId12" name="CommandButton_Lock_And_Hide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0"/>
  <sheetViews>
    <sheetView topLeftCell="A34" workbookViewId="0">
      <selection activeCell="B45" sqref="B45"/>
    </sheetView>
  </sheetViews>
  <sheetFormatPr defaultRowHeight="15" x14ac:dyDescent="0.25"/>
  <cols>
    <col min="1" max="1" width="35.7109375" style="65" customWidth="1"/>
    <col min="2" max="2" width="16.85546875" style="73" customWidth="1"/>
    <col min="3" max="3" width="37.7109375" style="73" customWidth="1"/>
    <col min="4" max="4" width="9.140625" style="73"/>
    <col min="5" max="5" width="14.28515625" style="73" customWidth="1"/>
    <col min="6" max="6" width="31.5703125" style="73" customWidth="1"/>
    <col min="7" max="11" width="9.140625" style="73"/>
    <col min="12" max="12" width="15.140625" style="73" customWidth="1"/>
    <col min="13" max="13" width="18.7109375" style="73" customWidth="1"/>
    <col min="14" max="18" width="9.140625" style="73"/>
    <col min="19" max="19" width="33.42578125" style="73" customWidth="1"/>
    <col min="20" max="16384" width="9.140625" style="73"/>
  </cols>
  <sheetData>
    <row r="1" spans="1:7" s="59" customFormat="1" ht="30" x14ac:dyDescent="0.25">
      <c r="A1" s="62" t="s">
        <v>29</v>
      </c>
    </row>
    <row r="2" spans="1:7" x14ac:dyDescent="0.25">
      <c r="A2" s="178" t="s">
        <v>257</v>
      </c>
    </row>
    <row r="3" spans="1:7" ht="18.75" x14ac:dyDescent="0.3">
      <c r="A3" s="64"/>
      <c r="B3" s="130" t="s">
        <v>359</v>
      </c>
      <c r="C3" s="129"/>
      <c r="D3" s="134"/>
      <c r="E3" s="74"/>
      <c r="F3" s="74"/>
      <c r="G3" s="94"/>
    </row>
    <row r="4" spans="1:7" ht="18.75" x14ac:dyDescent="0.3">
      <c r="A4" s="64"/>
      <c r="B4" s="130" t="s">
        <v>258</v>
      </c>
      <c r="C4" s="129"/>
      <c r="D4" s="134"/>
      <c r="E4" s="74"/>
      <c r="F4" s="74"/>
      <c r="G4" s="94"/>
    </row>
    <row r="5" spans="1:7" x14ac:dyDescent="0.25">
      <c r="A5" s="64"/>
      <c r="B5" s="129" t="s">
        <v>10</v>
      </c>
      <c r="C5" s="129"/>
      <c r="D5" s="134"/>
      <c r="E5" s="74"/>
      <c r="F5" s="74"/>
      <c r="G5" s="94"/>
    </row>
    <row r="6" spans="1:7" x14ac:dyDescent="0.25">
      <c r="A6" s="64"/>
      <c r="B6" s="129"/>
      <c r="C6" s="129"/>
      <c r="D6" s="134"/>
      <c r="E6" s="74"/>
      <c r="F6" s="74"/>
      <c r="G6" s="94"/>
    </row>
    <row r="7" spans="1:7" x14ac:dyDescent="0.25">
      <c r="A7" s="64"/>
      <c r="B7" s="36" t="s">
        <v>184</v>
      </c>
      <c r="C7" s="74"/>
      <c r="D7" s="94"/>
      <c r="E7" s="74"/>
      <c r="F7" s="74"/>
      <c r="G7" s="94"/>
    </row>
    <row r="8" spans="1:7" x14ac:dyDescent="0.25">
      <c r="A8" s="64"/>
      <c r="B8" s="126"/>
      <c r="C8" s="129"/>
      <c r="D8" s="134"/>
      <c r="E8" s="129"/>
      <c r="F8" s="129"/>
      <c r="G8" s="134"/>
    </row>
    <row r="9" spans="1:7" x14ac:dyDescent="0.25">
      <c r="A9" s="64"/>
      <c r="B9" s="9" t="s">
        <v>0</v>
      </c>
      <c r="C9" s="332"/>
      <c r="D9" s="333"/>
      <c r="E9" s="333"/>
      <c r="F9" s="333"/>
      <c r="G9" s="334"/>
    </row>
    <row r="10" spans="1:7" x14ac:dyDescent="0.25">
      <c r="A10" s="64"/>
      <c r="B10" s="9" t="s">
        <v>1</v>
      </c>
      <c r="C10" s="332"/>
      <c r="D10" s="333"/>
      <c r="E10" s="333"/>
      <c r="F10" s="333"/>
      <c r="G10" s="334"/>
    </row>
    <row r="11" spans="1:7" x14ac:dyDescent="0.25">
      <c r="A11" s="64"/>
      <c r="B11" s="9" t="s">
        <v>9</v>
      </c>
      <c r="C11" s="332"/>
      <c r="D11" s="333"/>
      <c r="E11" s="333"/>
      <c r="F11" s="333"/>
      <c r="G11" s="334"/>
    </row>
    <row r="12" spans="1:7" x14ac:dyDescent="0.25">
      <c r="A12" s="64"/>
      <c r="B12" s="9" t="s">
        <v>6</v>
      </c>
      <c r="C12" s="332"/>
      <c r="D12" s="333"/>
      <c r="E12" s="333"/>
      <c r="F12" s="333"/>
      <c r="G12" s="334"/>
    </row>
    <row r="13" spans="1:7" x14ac:dyDescent="0.25">
      <c r="A13" s="64"/>
      <c r="B13" s="9" t="s">
        <v>7</v>
      </c>
      <c r="C13" s="332"/>
      <c r="D13" s="333"/>
      <c r="E13" s="333"/>
      <c r="F13" s="333"/>
      <c r="G13" s="334"/>
    </row>
    <row r="14" spans="1:7" x14ac:dyDescent="0.25">
      <c r="A14" s="64"/>
      <c r="B14" s="127"/>
      <c r="C14" s="182"/>
      <c r="D14" s="135"/>
      <c r="E14" s="183"/>
      <c r="F14" s="183"/>
      <c r="G14" s="135"/>
    </row>
    <row r="15" spans="1:7" ht="21" x14ac:dyDescent="0.35">
      <c r="A15" s="73"/>
      <c r="B15" s="107" t="s">
        <v>230</v>
      </c>
      <c r="C15" s="129"/>
      <c r="D15" s="129"/>
      <c r="E15" s="129"/>
      <c r="F15" s="129"/>
      <c r="G15" s="129"/>
    </row>
    <row r="16" spans="1:7" x14ac:dyDescent="0.25">
      <c r="A16" s="64"/>
      <c r="B16" s="127"/>
      <c r="C16" s="128"/>
      <c r="D16" s="135"/>
      <c r="E16" s="183"/>
      <c r="F16" s="183"/>
      <c r="G16" s="135"/>
    </row>
    <row r="17" spans="1:7" x14ac:dyDescent="0.25">
      <c r="A17" s="73"/>
      <c r="B17" s="145" t="s">
        <v>235</v>
      </c>
      <c r="C17" s="131"/>
      <c r="D17" s="136"/>
      <c r="E17" s="145" t="s">
        <v>8</v>
      </c>
      <c r="F17" s="184"/>
      <c r="G17" s="185"/>
    </row>
    <row r="18" spans="1:7" x14ac:dyDescent="0.25">
      <c r="A18" s="64"/>
      <c r="B18" s="151" t="s">
        <v>2</v>
      </c>
      <c r="C18" s="152" t="s">
        <v>3</v>
      </c>
      <c r="D18" s="266" t="s">
        <v>4</v>
      </c>
      <c r="E18" s="152" t="s">
        <v>2</v>
      </c>
      <c r="F18" s="152" t="s">
        <v>3</v>
      </c>
      <c r="G18" s="267" t="s">
        <v>4</v>
      </c>
    </row>
    <row r="19" spans="1:7" x14ac:dyDescent="0.25">
      <c r="A19" s="64"/>
      <c r="B19" s="173" t="str">
        <f>VLOOKUP(C19,spec_courses_list,2,0)</f>
        <v/>
      </c>
      <c r="C19" s="157" t="s">
        <v>252</v>
      </c>
      <c r="D19" s="147" t="str">
        <f>VLOOKUP(C19,spec_courses_list,3,0)</f>
        <v/>
      </c>
      <c r="E19" s="148"/>
      <c r="F19" s="148"/>
      <c r="G19" s="171"/>
    </row>
    <row r="20" spans="1:7" x14ac:dyDescent="0.25">
      <c r="A20" s="64"/>
      <c r="B20" s="173" t="str">
        <f>VLOOKUP(C20,spec_courses_list,2,0)</f>
        <v/>
      </c>
      <c r="C20" s="157" t="s">
        <v>15</v>
      </c>
      <c r="D20" s="147" t="str">
        <f>VLOOKUP(C20,spec_courses_list,3,0)</f>
        <v/>
      </c>
      <c r="E20" s="148"/>
      <c r="F20" s="148"/>
      <c r="G20" s="171"/>
    </row>
    <row r="21" spans="1:7" x14ac:dyDescent="0.25">
      <c r="A21" s="64"/>
      <c r="B21" s="173" t="str">
        <f>VLOOKUP(C21,spec_courses_list,2,0)</f>
        <v/>
      </c>
      <c r="C21" s="157" t="s">
        <v>15</v>
      </c>
      <c r="D21" s="147" t="str">
        <f>VLOOKUP(C21,spec_courses_list,3,0)</f>
        <v/>
      </c>
      <c r="E21" s="148"/>
      <c r="F21" s="148"/>
      <c r="G21" s="171"/>
    </row>
    <row r="22" spans="1:7" x14ac:dyDescent="0.25">
      <c r="A22" s="64"/>
      <c r="B22" s="173" t="str">
        <f>VLOOKUP(C22,spec_courses_list,2,0)</f>
        <v/>
      </c>
      <c r="C22" s="157" t="s">
        <v>15</v>
      </c>
      <c r="D22" s="147" t="str">
        <f>VLOOKUP(C22,spec_courses_list,3,0)</f>
        <v/>
      </c>
      <c r="E22" s="148"/>
      <c r="F22" s="148"/>
      <c r="G22" s="171"/>
    </row>
    <row r="23" spans="1:7" x14ac:dyDescent="0.25">
      <c r="A23" s="64"/>
      <c r="B23" s="173" t="str">
        <f>VLOOKUP(C23,spec_courses_list,2,0)</f>
        <v/>
      </c>
      <c r="C23" s="157" t="s">
        <v>15</v>
      </c>
      <c r="D23" s="147" t="str">
        <f>VLOOKUP(C23,spec_courses_list,3,0)</f>
        <v/>
      </c>
      <c r="E23" s="148"/>
      <c r="F23" s="148"/>
      <c r="G23" s="171"/>
    </row>
    <row r="24" spans="1:7" x14ac:dyDescent="0.25">
      <c r="A24" s="64"/>
      <c r="B24" s="77"/>
      <c r="C24" s="83" t="s">
        <v>5</v>
      </c>
      <c r="D24" s="166">
        <f>SUMIFS(D19:D23, G19:G23, "",E19:E23,"",F19:F23,"")+SUM(G19:G23)</f>
        <v>0</v>
      </c>
      <c r="E24" s="74"/>
      <c r="F24" s="74"/>
      <c r="G24" s="94"/>
    </row>
    <row r="25" spans="1:7" x14ac:dyDescent="0.25">
      <c r="A25" s="64"/>
      <c r="B25" s="230" t="s">
        <v>251</v>
      </c>
      <c r="C25" s="83"/>
      <c r="D25" s="35"/>
      <c r="E25" s="74"/>
      <c r="F25" s="74"/>
      <c r="G25" s="94"/>
    </row>
    <row r="26" spans="1:7" x14ac:dyDescent="0.25">
      <c r="A26" s="64"/>
      <c r="B26" s="230"/>
      <c r="C26" s="83"/>
      <c r="D26" s="35"/>
      <c r="E26" s="74"/>
      <c r="F26" s="74"/>
      <c r="G26" s="94"/>
    </row>
    <row r="27" spans="1:7" x14ac:dyDescent="0.25">
      <c r="A27" s="64"/>
      <c r="B27" s="409" t="s">
        <v>347</v>
      </c>
      <c r="C27" s="409"/>
      <c r="D27" s="409"/>
      <c r="E27" s="409"/>
      <c r="F27" s="409"/>
      <c r="G27" s="409"/>
    </row>
    <row r="28" spans="1:7" x14ac:dyDescent="0.25">
      <c r="A28" s="64"/>
      <c r="B28" s="399" t="s">
        <v>85</v>
      </c>
      <c r="C28" s="400"/>
      <c r="D28" s="400"/>
      <c r="E28" s="400"/>
      <c r="F28" s="400"/>
      <c r="G28" s="400"/>
    </row>
    <row r="29" spans="1:7" x14ac:dyDescent="0.25">
      <c r="A29" s="64"/>
      <c r="B29" s="399"/>
      <c r="C29" s="400"/>
      <c r="D29" s="400"/>
      <c r="E29" s="400"/>
      <c r="F29" s="400"/>
      <c r="G29" s="400"/>
    </row>
    <row r="30" spans="1:7" x14ac:dyDescent="0.25">
      <c r="A30" s="64"/>
      <c r="B30" s="141" t="s">
        <v>86</v>
      </c>
      <c r="C30" s="340"/>
      <c r="D30" s="341"/>
      <c r="E30" s="341"/>
      <c r="F30" s="341"/>
      <c r="G30" s="342"/>
    </row>
    <row r="31" spans="1:7" x14ac:dyDescent="0.25">
      <c r="A31" s="64"/>
      <c r="B31" s="40" t="s">
        <v>12</v>
      </c>
      <c r="C31" s="340"/>
      <c r="D31" s="341"/>
      <c r="E31" s="341"/>
      <c r="F31" s="341"/>
      <c r="G31" s="342"/>
    </row>
    <row r="32" spans="1:7" x14ac:dyDescent="0.25">
      <c r="A32" s="64"/>
      <c r="B32" s="141" t="s">
        <v>87</v>
      </c>
      <c r="C32" s="340"/>
      <c r="D32" s="341"/>
      <c r="E32" s="341"/>
      <c r="F32" s="341"/>
      <c r="G32" s="342"/>
    </row>
    <row r="33" spans="1:7" x14ac:dyDescent="0.25">
      <c r="A33" s="64"/>
      <c r="B33" s="142" t="s">
        <v>12</v>
      </c>
      <c r="C33" s="337"/>
      <c r="D33" s="338"/>
      <c r="E33" s="338"/>
      <c r="F33" s="338"/>
      <c r="G33" s="339"/>
    </row>
    <row r="34" spans="1:7" x14ac:dyDescent="0.25">
      <c r="A34" s="64"/>
      <c r="C34" s="83" t="s">
        <v>45</v>
      </c>
      <c r="D34" s="67">
        <v>33</v>
      </c>
    </row>
    <row r="35" spans="1:7" x14ac:dyDescent="0.25">
      <c r="A35" s="73"/>
    </row>
    <row r="36" spans="1:7" x14ac:dyDescent="0.25">
      <c r="A36" s="179"/>
      <c r="B36" s="145" t="s">
        <v>308</v>
      </c>
      <c r="C36" s="140"/>
      <c r="D36" s="144"/>
      <c r="E36" s="145"/>
      <c r="F36" s="184"/>
      <c r="G36" s="185"/>
    </row>
    <row r="37" spans="1:7" x14ac:dyDescent="0.25">
      <c r="A37" s="179"/>
      <c r="B37" s="359" t="s">
        <v>229</v>
      </c>
      <c r="C37" s="360"/>
      <c r="D37" s="360"/>
      <c r="E37" s="360"/>
      <c r="F37" s="360"/>
      <c r="G37" s="361"/>
    </row>
    <row r="38" spans="1:7" x14ac:dyDescent="0.25">
      <c r="A38" s="179"/>
      <c r="B38" s="358" t="s">
        <v>13</v>
      </c>
      <c r="C38" s="402"/>
      <c r="D38" s="402"/>
      <c r="E38" s="402"/>
      <c r="F38" s="402"/>
      <c r="G38" s="402"/>
    </row>
    <row r="39" spans="1:7" x14ac:dyDescent="0.25">
      <c r="A39" s="179"/>
      <c r="B39" s="358"/>
      <c r="C39" s="402"/>
      <c r="D39" s="402"/>
      <c r="E39" s="402"/>
      <c r="F39" s="402"/>
      <c r="G39" s="402"/>
    </row>
    <row r="40" spans="1:7" x14ac:dyDescent="0.25">
      <c r="A40" s="179"/>
      <c r="B40" s="358"/>
      <c r="C40" s="402"/>
      <c r="D40" s="402"/>
      <c r="E40" s="402"/>
      <c r="F40" s="402"/>
      <c r="G40" s="402"/>
    </row>
    <row r="41" spans="1:7" x14ac:dyDescent="0.25">
      <c r="A41" s="179"/>
      <c r="B41" s="119" t="s">
        <v>99</v>
      </c>
      <c r="C41" s="403"/>
      <c r="D41" s="403"/>
      <c r="E41" s="403"/>
      <c r="F41" s="403"/>
      <c r="G41" s="403"/>
    </row>
    <row r="42" spans="1:7" x14ac:dyDescent="0.25">
      <c r="A42" s="179"/>
      <c r="B42" s="119" t="s">
        <v>12</v>
      </c>
      <c r="C42" s="403"/>
      <c r="D42" s="403"/>
      <c r="E42" s="403"/>
      <c r="F42" s="403"/>
      <c r="G42" s="403"/>
    </row>
    <row r="43" spans="1:7" x14ac:dyDescent="0.25">
      <c r="A43" s="179"/>
      <c r="B43" s="143"/>
      <c r="C43" s="188" t="s">
        <v>5</v>
      </c>
      <c r="D43" s="166">
        <f>SUM(6)</f>
        <v>6</v>
      </c>
      <c r="E43" s="129"/>
      <c r="F43" s="129"/>
      <c r="G43" s="134"/>
    </row>
    <row r="44" spans="1:7" x14ac:dyDescent="0.25">
      <c r="A44" s="64"/>
    </row>
    <row r="45" spans="1:7" x14ac:dyDescent="0.25">
      <c r="A45" s="64"/>
      <c r="B45" s="145" t="s">
        <v>348</v>
      </c>
      <c r="C45" s="158"/>
      <c r="D45" s="165"/>
      <c r="E45" s="145" t="s">
        <v>8</v>
      </c>
      <c r="F45" s="82"/>
      <c r="G45" s="100"/>
    </row>
    <row r="46" spans="1:7" x14ac:dyDescent="0.25">
      <c r="A46" s="64"/>
      <c r="B46" s="154" t="s">
        <v>2</v>
      </c>
      <c r="C46" s="155" t="s">
        <v>3</v>
      </c>
      <c r="D46" s="156" t="s">
        <v>4</v>
      </c>
      <c r="E46" s="152" t="s">
        <v>2</v>
      </c>
      <c r="F46" s="152" t="s">
        <v>3</v>
      </c>
      <c r="G46" s="150" t="s">
        <v>4</v>
      </c>
    </row>
    <row r="47" spans="1:7" x14ac:dyDescent="0.25">
      <c r="A47" s="64"/>
      <c r="B47" s="162" t="str">
        <f>VLOOKUP(C47,filo_lijst,2,FALSE)</f>
        <v/>
      </c>
      <c r="C47" s="149" t="s">
        <v>41</v>
      </c>
      <c r="D47" s="167" t="str">
        <f>VLOOKUP(C47,filo_lijst,3,FALSE)</f>
        <v/>
      </c>
      <c r="E47" s="148"/>
      <c r="F47" s="148"/>
      <c r="G47" s="171"/>
    </row>
    <row r="48" spans="1:7" x14ac:dyDescent="0.25">
      <c r="A48" s="64"/>
      <c r="B48" s="201" t="s">
        <v>151</v>
      </c>
      <c r="C48" s="201" t="s">
        <v>150</v>
      </c>
      <c r="D48" s="202">
        <v>0</v>
      </c>
      <c r="E48" s="148"/>
      <c r="F48" s="148"/>
      <c r="G48" s="171"/>
    </row>
    <row r="49" spans="1:7" x14ac:dyDescent="0.25">
      <c r="A49" s="64"/>
      <c r="B49" s="235"/>
      <c r="C49" s="149"/>
      <c r="D49" s="236"/>
      <c r="E49" s="148"/>
      <c r="F49" s="148"/>
      <c r="G49" s="171"/>
    </row>
    <row r="50" spans="1:7" x14ac:dyDescent="0.25">
      <c r="A50" s="64"/>
      <c r="B50" s="225"/>
      <c r="C50" s="83" t="s">
        <v>45</v>
      </c>
      <c r="D50" s="166">
        <f>SUMIFS(D47:D49, G47:G49, "")+SUM(G47:G49)</f>
        <v>0</v>
      </c>
      <c r="E50" s="226"/>
      <c r="F50" s="226"/>
      <c r="G50" s="227"/>
    </row>
    <row r="51" spans="1:7" ht="21" x14ac:dyDescent="0.35">
      <c r="A51" s="64"/>
      <c r="B51" s="107" t="s">
        <v>36</v>
      </c>
      <c r="C51" s="108"/>
    </row>
    <row r="52" spans="1:7" x14ac:dyDescent="0.25">
      <c r="A52" s="64"/>
      <c r="D52" s="92"/>
      <c r="E52" s="43" t="s">
        <v>8</v>
      </c>
      <c r="F52" s="82"/>
      <c r="G52" s="100"/>
    </row>
    <row r="53" spans="1:7" x14ac:dyDescent="0.25">
      <c r="A53" s="64"/>
      <c r="B53" s="56" t="s">
        <v>2</v>
      </c>
      <c r="C53" s="57" t="s">
        <v>3</v>
      </c>
      <c r="D53" s="58" t="s">
        <v>4</v>
      </c>
      <c r="E53" s="55" t="s">
        <v>2</v>
      </c>
      <c r="F53" s="55" t="s">
        <v>3</v>
      </c>
      <c r="G53" s="53" t="s">
        <v>4</v>
      </c>
    </row>
    <row r="54" spans="1:7" x14ac:dyDescent="0.25">
      <c r="A54" s="64"/>
      <c r="B54" s="68"/>
      <c r="C54" s="68" t="s">
        <v>67</v>
      </c>
      <c r="D54" s="69">
        <v>5</v>
      </c>
      <c r="E54" s="106"/>
      <c r="F54" s="106"/>
      <c r="G54" s="106"/>
    </row>
    <row r="55" spans="1:7" x14ac:dyDescent="0.25">
      <c r="A55" s="64"/>
      <c r="B55" s="68"/>
      <c r="C55" s="68" t="s">
        <v>68</v>
      </c>
      <c r="D55" s="69">
        <v>10</v>
      </c>
      <c r="E55" s="106"/>
      <c r="F55" s="106"/>
      <c r="G55" s="106"/>
    </row>
    <row r="56" spans="1:7" x14ac:dyDescent="0.25">
      <c r="A56" s="64"/>
      <c r="B56" s="68"/>
      <c r="C56" s="68" t="s">
        <v>69</v>
      </c>
      <c r="D56" s="69">
        <v>15</v>
      </c>
      <c r="E56" s="106"/>
      <c r="F56" s="106"/>
      <c r="G56" s="106"/>
    </row>
    <row r="57" spans="1:7" x14ac:dyDescent="0.25">
      <c r="A57" s="64"/>
      <c r="B57" s="68"/>
      <c r="C57" s="68" t="s">
        <v>70</v>
      </c>
      <c r="D57" s="69">
        <v>10</v>
      </c>
      <c r="E57" s="106"/>
      <c r="F57" s="106"/>
      <c r="G57" s="106"/>
    </row>
    <row r="58" spans="1:7" x14ac:dyDescent="0.25">
      <c r="A58" s="64"/>
      <c r="B58" s="68"/>
      <c r="C58" t="s">
        <v>361</v>
      </c>
      <c r="D58" s="69">
        <v>5</v>
      </c>
      <c r="E58" s="68"/>
      <c r="F58" s="104"/>
      <c r="G58" s="68"/>
    </row>
    <row r="59" spans="1:7" x14ac:dyDescent="0.25">
      <c r="A59" s="64"/>
      <c r="B59" s="106"/>
      <c r="C59" s="106" t="s">
        <v>360</v>
      </c>
      <c r="D59" s="109">
        <v>15</v>
      </c>
      <c r="E59" s="106"/>
      <c r="F59" s="106"/>
      <c r="G59" s="106"/>
    </row>
    <row r="60" spans="1:7" x14ac:dyDescent="0.25">
      <c r="A60" s="64"/>
      <c r="B60" s="25"/>
      <c r="C60" s="87" t="s">
        <v>5</v>
      </c>
      <c r="D60" s="93">
        <f>SUMIFS(D54:D59, G54:G59, "")+SUM(G54:G59)</f>
        <v>60</v>
      </c>
      <c r="E60" s="25"/>
      <c r="F60" s="25"/>
      <c r="G60" s="25"/>
    </row>
    <row r="61" spans="1:7" x14ac:dyDescent="0.25">
      <c r="A61" s="64"/>
    </row>
    <row r="62" spans="1:7" x14ac:dyDescent="0.25">
      <c r="A62" s="64"/>
      <c r="B62" s="79" t="s">
        <v>238</v>
      </c>
      <c r="C62" s="80"/>
      <c r="D62" s="95">
        <f>SUM(D50,D60,D34,D24,D43)</f>
        <v>99</v>
      </c>
      <c r="E62" s="74"/>
      <c r="F62" s="74"/>
      <c r="G62" s="94"/>
    </row>
    <row r="63" spans="1:7" x14ac:dyDescent="0.25">
      <c r="A63" s="64"/>
    </row>
    <row r="64" spans="1:7" x14ac:dyDescent="0.25">
      <c r="A64" s="64"/>
      <c r="B64" s="390" t="s">
        <v>28</v>
      </c>
      <c r="C64" s="390"/>
      <c r="D64" s="390"/>
      <c r="E64" s="390"/>
      <c r="F64" s="390"/>
      <c r="G64" s="390"/>
    </row>
    <row r="65" spans="1:7" x14ac:dyDescent="0.25">
      <c r="A65" s="64"/>
      <c r="B65" s="390"/>
      <c r="C65" s="390"/>
      <c r="D65" s="390"/>
      <c r="E65" s="390"/>
      <c r="F65" s="390"/>
      <c r="G65" s="390"/>
    </row>
    <row r="66" spans="1:7" x14ac:dyDescent="0.25">
      <c r="A66" s="64"/>
    </row>
    <row r="67" spans="1:7" x14ac:dyDescent="0.25">
      <c r="A67" s="64"/>
      <c r="B67" s="139" t="s">
        <v>280</v>
      </c>
      <c r="C67" s="88"/>
      <c r="D67" s="96"/>
      <c r="E67" s="76"/>
    </row>
    <row r="68" spans="1:7" x14ac:dyDescent="0.25">
      <c r="A68" s="64"/>
      <c r="B68" s="81" t="s">
        <v>2</v>
      </c>
      <c r="C68" s="81" t="s">
        <v>3</v>
      </c>
      <c r="D68" s="97" t="s">
        <v>4</v>
      </c>
      <c r="E68" s="86"/>
    </row>
    <row r="69" spans="1:7" x14ac:dyDescent="0.25">
      <c r="A69" s="64"/>
      <c r="B69" s="22"/>
      <c r="C69" s="22"/>
      <c r="D69" s="33"/>
      <c r="E69" s="91"/>
    </row>
    <row r="70" spans="1:7" x14ac:dyDescent="0.25">
      <c r="A70" s="64"/>
      <c r="B70" s="22"/>
      <c r="C70" s="22"/>
      <c r="D70" s="33"/>
      <c r="E70" s="91"/>
    </row>
    <row r="71" spans="1:7" x14ac:dyDescent="0.25">
      <c r="A71" s="64"/>
      <c r="B71" s="22"/>
      <c r="C71" s="22"/>
      <c r="D71" s="33"/>
      <c r="E71" s="91"/>
      <c r="F71" s="74"/>
      <c r="G71" s="94"/>
    </row>
    <row r="72" spans="1:7" x14ac:dyDescent="0.25">
      <c r="A72" s="64"/>
      <c r="B72" s="22"/>
      <c r="C72" s="22"/>
      <c r="D72" s="33"/>
      <c r="E72" s="91"/>
      <c r="F72" s="74"/>
      <c r="G72" s="94"/>
    </row>
    <row r="73" spans="1:7" x14ac:dyDescent="0.25">
      <c r="A73" s="64"/>
      <c r="B73" s="22"/>
      <c r="C73" s="22"/>
      <c r="D73" s="33"/>
      <c r="E73" s="91"/>
      <c r="F73" s="74"/>
      <c r="G73" s="94"/>
    </row>
    <row r="74" spans="1:7" x14ac:dyDescent="0.25">
      <c r="A74" s="64"/>
      <c r="B74" s="22"/>
      <c r="C74" s="22"/>
      <c r="D74" s="33"/>
      <c r="E74" s="91"/>
    </row>
    <row r="75" spans="1:7" x14ac:dyDescent="0.25">
      <c r="A75" s="64"/>
      <c r="B75" s="22"/>
      <c r="C75" s="22"/>
      <c r="D75" s="33"/>
      <c r="E75" s="91"/>
    </row>
    <row r="76" spans="1:7" x14ac:dyDescent="0.25">
      <c r="A76" s="64"/>
      <c r="B76" s="22"/>
      <c r="C76" s="22"/>
      <c r="D76" s="33"/>
      <c r="E76" s="91"/>
      <c r="G76" s="99"/>
    </row>
    <row r="77" spans="1:7" x14ac:dyDescent="0.25">
      <c r="A77" s="64"/>
      <c r="B77" s="16"/>
      <c r="C77" s="16"/>
      <c r="D77" s="28"/>
      <c r="E77" s="91"/>
      <c r="G77" s="99"/>
    </row>
    <row r="78" spans="1:7" x14ac:dyDescent="0.25">
      <c r="A78" s="64"/>
      <c r="B78" s="16"/>
      <c r="C78" s="16"/>
      <c r="D78" s="28"/>
      <c r="E78" s="91"/>
      <c r="G78" s="99"/>
    </row>
    <row r="79" spans="1:7" x14ac:dyDescent="0.25">
      <c r="A79" s="64"/>
      <c r="B79" s="78"/>
      <c r="C79" s="87" t="s">
        <v>5</v>
      </c>
      <c r="D79" s="98">
        <f>SUM(D69:D78)</f>
        <v>0</v>
      </c>
      <c r="E79" s="85"/>
      <c r="G79" s="99"/>
    </row>
    <row r="80" spans="1:7" x14ac:dyDescent="0.25">
      <c r="A80" s="64"/>
      <c r="B80" s="74"/>
      <c r="C80" s="74"/>
      <c r="D80" s="94"/>
      <c r="E80" s="74"/>
      <c r="G80" s="99"/>
    </row>
    <row r="81" spans="1:7" x14ac:dyDescent="0.25">
      <c r="A81" s="64"/>
      <c r="B81" s="90" t="s">
        <v>239</v>
      </c>
      <c r="C81" s="80"/>
      <c r="D81" s="95">
        <f>D79+D62</f>
        <v>99</v>
      </c>
      <c r="E81" s="89" t="s">
        <v>4</v>
      </c>
      <c r="G81" s="99"/>
    </row>
    <row r="82" spans="1:7" x14ac:dyDescent="0.25">
      <c r="A82" s="64"/>
      <c r="G82" s="99"/>
    </row>
    <row r="83" spans="1:7" x14ac:dyDescent="0.25">
      <c r="A83" s="64"/>
      <c r="B83" s="75" t="s">
        <v>14</v>
      </c>
      <c r="D83" s="99"/>
      <c r="G83" s="99"/>
    </row>
    <row r="84" spans="1:7" x14ac:dyDescent="0.25">
      <c r="A84" s="64"/>
      <c r="B84" s="323"/>
      <c r="C84" s="324"/>
      <c r="D84" s="324"/>
      <c r="E84" s="324"/>
      <c r="F84" s="324"/>
      <c r="G84" s="325"/>
    </row>
    <row r="85" spans="1:7" x14ac:dyDescent="0.25">
      <c r="A85" s="64"/>
      <c r="B85" s="326"/>
      <c r="C85" s="327"/>
      <c r="D85" s="327"/>
      <c r="E85" s="327"/>
      <c r="F85" s="327"/>
      <c r="G85" s="328"/>
    </row>
    <row r="86" spans="1:7" x14ac:dyDescent="0.25">
      <c r="A86" s="64"/>
      <c r="B86" s="326"/>
      <c r="C86" s="327"/>
      <c r="D86" s="327"/>
      <c r="E86" s="327"/>
      <c r="F86" s="327"/>
      <c r="G86" s="328"/>
    </row>
    <row r="87" spans="1:7" x14ac:dyDescent="0.25">
      <c r="A87" s="64"/>
      <c r="B87" s="326"/>
      <c r="C87" s="327"/>
      <c r="D87" s="327"/>
      <c r="E87" s="327"/>
      <c r="F87" s="327"/>
      <c r="G87" s="328"/>
    </row>
    <row r="88" spans="1:7" x14ac:dyDescent="0.25">
      <c r="A88" s="64"/>
      <c r="B88" s="326"/>
      <c r="C88" s="327"/>
      <c r="D88" s="327"/>
      <c r="E88" s="327"/>
      <c r="F88" s="327"/>
      <c r="G88" s="328"/>
    </row>
    <row r="89" spans="1:7" x14ac:dyDescent="0.25">
      <c r="A89" s="64"/>
      <c r="B89" s="329"/>
      <c r="C89" s="330"/>
      <c r="D89" s="330"/>
      <c r="E89" s="330"/>
      <c r="F89" s="330"/>
      <c r="G89" s="331"/>
    </row>
    <row r="90" spans="1:7" x14ac:dyDescent="0.25">
      <c r="A90" s="65" t="s">
        <v>30</v>
      </c>
    </row>
    <row r="91" spans="1:7" x14ac:dyDescent="0.25">
      <c r="A91" s="178" t="s">
        <v>339</v>
      </c>
    </row>
    <row r="92" spans="1:7" ht="18.75" x14ac:dyDescent="0.3">
      <c r="A92" s="64"/>
      <c r="B92" s="130" t="s">
        <v>359</v>
      </c>
      <c r="C92" s="129"/>
      <c r="D92" s="134"/>
      <c r="E92" s="74"/>
      <c r="F92" s="74"/>
      <c r="G92" s="94"/>
    </row>
    <row r="93" spans="1:7" ht="18.75" x14ac:dyDescent="0.3">
      <c r="A93" s="64"/>
      <c r="B93" s="130" t="s">
        <v>340</v>
      </c>
      <c r="C93" s="129"/>
      <c r="D93" s="134"/>
      <c r="E93" s="74"/>
      <c r="F93" s="74"/>
      <c r="G93" s="94"/>
    </row>
    <row r="94" spans="1:7" x14ac:dyDescent="0.25">
      <c r="A94" s="64"/>
      <c r="B94" s="129" t="s">
        <v>10</v>
      </c>
      <c r="C94" s="129"/>
      <c r="D94" s="134"/>
      <c r="E94" s="74"/>
      <c r="F94" s="74"/>
      <c r="G94" s="94"/>
    </row>
    <row r="95" spans="1:7" x14ac:dyDescent="0.25">
      <c r="A95" s="64"/>
      <c r="B95" s="129"/>
      <c r="C95" s="129"/>
      <c r="D95" s="134"/>
      <c r="E95" s="74"/>
      <c r="F95" s="74"/>
      <c r="G95" s="94"/>
    </row>
    <row r="96" spans="1:7" x14ac:dyDescent="0.25">
      <c r="A96" s="64"/>
      <c r="B96" s="36" t="s">
        <v>184</v>
      </c>
      <c r="C96" s="74"/>
      <c r="D96" s="94"/>
      <c r="E96" s="74"/>
      <c r="F96" s="74"/>
      <c r="G96" s="94"/>
    </row>
    <row r="97" spans="1:7" x14ac:dyDescent="0.25">
      <c r="A97" s="64"/>
      <c r="B97" s="126"/>
      <c r="C97" s="129"/>
      <c r="D97" s="134"/>
      <c r="E97" s="129"/>
      <c r="F97" s="129"/>
      <c r="G97" s="134"/>
    </row>
    <row r="98" spans="1:7" x14ac:dyDescent="0.25">
      <c r="A98" s="64"/>
      <c r="B98" s="9" t="s">
        <v>0</v>
      </c>
      <c r="C98" s="332"/>
      <c r="D98" s="333"/>
      <c r="E98" s="333"/>
      <c r="F98" s="333"/>
      <c r="G98" s="334"/>
    </row>
    <row r="99" spans="1:7" x14ac:dyDescent="0.25">
      <c r="A99" s="64"/>
      <c r="B99" s="9" t="s">
        <v>1</v>
      </c>
      <c r="C99" s="332"/>
      <c r="D99" s="333"/>
      <c r="E99" s="333"/>
      <c r="F99" s="333"/>
      <c r="G99" s="334"/>
    </row>
    <row r="100" spans="1:7" x14ac:dyDescent="0.25">
      <c r="A100" s="64"/>
      <c r="B100" s="9" t="s">
        <v>9</v>
      </c>
      <c r="C100" s="332"/>
      <c r="D100" s="333"/>
      <c r="E100" s="333"/>
      <c r="F100" s="333"/>
      <c r="G100" s="334"/>
    </row>
    <row r="101" spans="1:7" x14ac:dyDescent="0.25">
      <c r="A101" s="64"/>
      <c r="B101" s="9" t="s">
        <v>6</v>
      </c>
      <c r="C101" s="332"/>
      <c r="D101" s="333"/>
      <c r="E101" s="333"/>
      <c r="F101" s="333"/>
      <c r="G101" s="334"/>
    </row>
    <row r="102" spans="1:7" x14ac:dyDescent="0.25">
      <c r="A102" s="64"/>
      <c r="B102" s="9" t="s">
        <v>7</v>
      </c>
      <c r="C102" s="332"/>
      <c r="D102" s="333"/>
      <c r="E102" s="333"/>
      <c r="F102" s="333"/>
      <c r="G102" s="334"/>
    </row>
    <row r="103" spans="1:7" x14ac:dyDescent="0.25">
      <c r="A103" s="64"/>
      <c r="B103" s="127"/>
      <c r="C103" s="182"/>
      <c r="D103" s="135"/>
      <c r="E103" s="183"/>
      <c r="F103" s="183"/>
      <c r="G103" s="135"/>
    </row>
    <row r="104" spans="1:7" ht="21" x14ac:dyDescent="0.35">
      <c r="A104" s="73"/>
      <c r="B104" s="107" t="s">
        <v>230</v>
      </c>
      <c r="C104" s="129"/>
      <c r="D104" s="129"/>
      <c r="E104" s="129"/>
      <c r="F104" s="129"/>
      <c r="G104" s="129"/>
    </row>
    <row r="105" spans="1:7" x14ac:dyDescent="0.25">
      <c r="A105" s="64"/>
      <c r="B105" s="127"/>
      <c r="C105" s="128"/>
      <c r="D105" s="135"/>
      <c r="E105" s="183"/>
      <c r="F105" s="183"/>
      <c r="G105" s="135"/>
    </row>
    <row r="106" spans="1:7" x14ac:dyDescent="0.25">
      <c r="A106" s="73"/>
      <c r="B106" s="145" t="s">
        <v>235</v>
      </c>
      <c r="C106" s="131"/>
      <c r="D106" s="136"/>
      <c r="E106" s="145" t="s">
        <v>8</v>
      </c>
      <c r="F106" s="184"/>
      <c r="G106" s="185"/>
    </row>
    <row r="107" spans="1:7" x14ac:dyDescent="0.25">
      <c r="A107" s="64"/>
      <c r="B107" s="151" t="s">
        <v>2</v>
      </c>
      <c r="C107" s="152" t="s">
        <v>3</v>
      </c>
      <c r="D107" s="312" t="s">
        <v>4</v>
      </c>
      <c r="E107" s="152" t="s">
        <v>2</v>
      </c>
      <c r="F107" s="152" t="s">
        <v>3</v>
      </c>
      <c r="G107" s="313" t="s">
        <v>4</v>
      </c>
    </row>
    <row r="108" spans="1:7" x14ac:dyDescent="0.25">
      <c r="A108" s="64"/>
      <c r="B108" s="173" t="str">
        <f>VLOOKUP(C108,spec_courses_list,2,0)</f>
        <v/>
      </c>
      <c r="C108" s="157" t="s">
        <v>252</v>
      </c>
      <c r="D108" s="147" t="str">
        <f>VLOOKUP(C108,spec_courses_list,3,0)</f>
        <v/>
      </c>
      <c r="E108" s="148"/>
      <c r="F108" s="148"/>
      <c r="G108" s="171"/>
    </row>
    <row r="109" spans="1:7" x14ac:dyDescent="0.25">
      <c r="A109" s="64"/>
      <c r="B109" s="173" t="str">
        <f>VLOOKUP(C109,spec_courses_list,2,0)</f>
        <v/>
      </c>
      <c r="C109" s="157" t="s">
        <v>15</v>
      </c>
      <c r="D109" s="147" t="str">
        <f>VLOOKUP(C109,spec_courses_list,3,0)</f>
        <v/>
      </c>
      <c r="E109" s="148"/>
      <c r="F109" s="148"/>
      <c r="G109" s="171"/>
    </row>
    <row r="110" spans="1:7" x14ac:dyDescent="0.25">
      <c r="A110" s="64"/>
      <c r="B110" s="173" t="str">
        <f>VLOOKUP(C110,spec_courses_list,2,0)</f>
        <v/>
      </c>
      <c r="C110" s="157" t="s">
        <v>15</v>
      </c>
      <c r="D110" s="147" t="str">
        <f>VLOOKUP(C110,spec_courses_list,3,0)</f>
        <v/>
      </c>
      <c r="E110" s="148"/>
      <c r="F110" s="148"/>
      <c r="G110" s="171"/>
    </row>
    <row r="111" spans="1:7" x14ac:dyDescent="0.25">
      <c r="A111" s="64"/>
      <c r="B111" s="173" t="str">
        <f>VLOOKUP(C111,spec_courses_list,2,0)</f>
        <v/>
      </c>
      <c r="C111" s="157" t="s">
        <v>15</v>
      </c>
      <c r="D111" s="147" t="str">
        <f>VLOOKUP(C111,spec_courses_list,3,0)</f>
        <v/>
      </c>
      <c r="E111" s="148"/>
      <c r="F111" s="148"/>
      <c r="G111" s="171"/>
    </row>
    <row r="112" spans="1:7" x14ac:dyDescent="0.25">
      <c r="A112" s="64"/>
      <c r="B112" s="173" t="str">
        <f>VLOOKUP(C112,spec_courses_list,2,0)</f>
        <v/>
      </c>
      <c r="C112" s="157" t="s">
        <v>15</v>
      </c>
      <c r="D112" s="147" t="str">
        <f>VLOOKUP(C112,spec_courses_list,3,0)</f>
        <v/>
      </c>
      <c r="E112" s="148"/>
      <c r="F112" s="148"/>
      <c r="G112" s="171"/>
    </row>
    <row r="113" spans="1:7" x14ac:dyDescent="0.25">
      <c r="A113" s="64"/>
      <c r="B113" s="77"/>
      <c r="C113" s="83" t="s">
        <v>5</v>
      </c>
      <c r="D113" s="166">
        <f>SUMIFS(D108:D112, G108:G112, "",E108:E112,"",F108:F112,"")+SUM(G108:G112)</f>
        <v>0</v>
      </c>
      <c r="E113" s="74"/>
      <c r="F113" s="74"/>
      <c r="G113" s="94"/>
    </row>
    <row r="114" spans="1:7" x14ac:dyDescent="0.25">
      <c r="A114" s="64"/>
      <c r="B114" s="230" t="s">
        <v>251</v>
      </c>
      <c r="C114" s="83"/>
      <c r="D114" s="35"/>
      <c r="E114" s="74"/>
      <c r="F114" s="74"/>
      <c r="G114" s="94"/>
    </row>
    <row r="115" spans="1:7" x14ac:dyDescent="0.25">
      <c r="A115" s="64"/>
      <c r="B115" s="230"/>
      <c r="C115" s="83"/>
      <c r="D115" s="35"/>
      <c r="E115" s="74"/>
      <c r="F115" s="74"/>
      <c r="G115" s="94"/>
    </row>
    <row r="116" spans="1:7" x14ac:dyDescent="0.25">
      <c r="A116" s="64"/>
      <c r="B116" s="409" t="s">
        <v>347</v>
      </c>
      <c r="C116" s="409"/>
      <c r="D116" s="409"/>
      <c r="E116" s="409"/>
      <c r="F116" s="409"/>
      <c r="G116" s="409"/>
    </row>
    <row r="117" spans="1:7" x14ac:dyDescent="0.25">
      <c r="A117" s="64"/>
      <c r="B117" s="399" t="s">
        <v>85</v>
      </c>
      <c r="C117" s="400"/>
      <c r="D117" s="400"/>
      <c r="E117" s="400"/>
      <c r="F117" s="400"/>
      <c r="G117" s="400"/>
    </row>
    <row r="118" spans="1:7" x14ac:dyDescent="0.25">
      <c r="A118" s="64"/>
      <c r="B118" s="399"/>
      <c r="C118" s="400"/>
      <c r="D118" s="400"/>
      <c r="E118" s="400"/>
      <c r="F118" s="400"/>
      <c r="G118" s="400"/>
    </row>
    <row r="119" spans="1:7" x14ac:dyDescent="0.25">
      <c r="A119" s="64"/>
      <c r="B119" s="141" t="s">
        <v>86</v>
      </c>
      <c r="C119" s="340"/>
      <c r="D119" s="341"/>
      <c r="E119" s="341"/>
      <c r="F119" s="341"/>
      <c r="G119" s="342"/>
    </row>
    <row r="120" spans="1:7" x14ac:dyDescent="0.25">
      <c r="A120" s="64"/>
      <c r="B120" s="40" t="s">
        <v>12</v>
      </c>
      <c r="C120" s="340"/>
      <c r="D120" s="341"/>
      <c r="E120" s="341"/>
      <c r="F120" s="341"/>
      <c r="G120" s="342"/>
    </row>
    <row r="121" spans="1:7" x14ac:dyDescent="0.25">
      <c r="A121" s="64"/>
      <c r="B121" s="141" t="s">
        <v>87</v>
      </c>
      <c r="C121" s="340"/>
      <c r="D121" s="341"/>
      <c r="E121" s="341"/>
      <c r="F121" s="341"/>
      <c r="G121" s="342"/>
    </row>
    <row r="122" spans="1:7" x14ac:dyDescent="0.25">
      <c r="A122" s="64"/>
      <c r="B122" s="142" t="s">
        <v>12</v>
      </c>
      <c r="C122" s="337"/>
      <c r="D122" s="338"/>
      <c r="E122" s="338"/>
      <c r="F122" s="338"/>
      <c r="G122" s="339"/>
    </row>
    <row r="123" spans="1:7" x14ac:dyDescent="0.25">
      <c r="A123" s="64"/>
      <c r="C123" s="83" t="s">
        <v>45</v>
      </c>
      <c r="D123" s="67">
        <v>33</v>
      </c>
    </row>
    <row r="124" spans="1:7" x14ac:dyDescent="0.25">
      <c r="A124" s="73"/>
    </row>
    <row r="125" spans="1:7" x14ac:dyDescent="0.25">
      <c r="A125" s="179"/>
      <c r="B125" s="145" t="s">
        <v>308</v>
      </c>
      <c r="C125" s="140"/>
      <c r="D125" s="144"/>
      <c r="E125" s="145"/>
      <c r="F125" s="184"/>
      <c r="G125" s="185"/>
    </row>
    <row r="126" spans="1:7" x14ac:dyDescent="0.25">
      <c r="A126" s="179"/>
      <c r="B126" s="359" t="s">
        <v>229</v>
      </c>
      <c r="C126" s="360"/>
      <c r="D126" s="360"/>
      <c r="E126" s="360"/>
      <c r="F126" s="360"/>
      <c r="G126" s="361"/>
    </row>
    <row r="127" spans="1:7" x14ac:dyDescent="0.25">
      <c r="A127" s="179"/>
      <c r="B127" s="358" t="s">
        <v>13</v>
      </c>
      <c r="C127" s="402"/>
      <c r="D127" s="402"/>
      <c r="E127" s="402"/>
      <c r="F127" s="402"/>
      <c r="G127" s="402"/>
    </row>
    <row r="128" spans="1:7" x14ac:dyDescent="0.25">
      <c r="A128" s="179"/>
      <c r="B128" s="358"/>
      <c r="C128" s="402"/>
      <c r="D128" s="402"/>
      <c r="E128" s="402"/>
      <c r="F128" s="402"/>
      <c r="G128" s="402"/>
    </row>
    <row r="129" spans="1:7" x14ac:dyDescent="0.25">
      <c r="A129" s="179"/>
      <c r="B129" s="358"/>
      <c r="C129" s="402"/>
      <c r="D129" s="402"/>
      <c r="E129" s="402"/>
      <c r="F129" s="402"/>
      <c r="G129" s="402"/>
    </row>
    <row r="130" spans="1:7" x14ac:dyDescent="0.25">
      <c r="A130" s="179"/>
      <c r="B130" s="119" t="s">
        <v>99</v>
      </c>
      <c r="C130" s="403"/>
      <c r="D130" s="403"/>
      <c r="E130" s="403"/>
      <c r="F130" s="403"/>
      <c r="G130" s="403"/>
    </row>
    <row r="131" spans="1:7" x14ac:dyDescent="0.25">
      <c r="A131" s="179"/>
      <c r="B131" s="119" t="s">
        <v>12</v>
      </c>
      <c r="C131" s="403"/>
      <c r="D131" s="403"/>
      <c r="E131" s="403"/>
      <c r="F131" s="403"/>
      <c r="G131" s="403"/>
    </row>
    <row r="132" spans="1:7" x14ac:dyDescent="0.25">
      <c r="A132" s="179"/>
      <c r="B132" s="143"/>
      <c r="C132" s="188" t="s">
        <v>5</v>
      </c>
      <c r="D132" s="166">
        <f>SUM(6)</f>
        <v>6</v>
      </c>
      <c r="E132" s="129"/>
      <c r="F132" s="129"/>
      <c r="G132" s="134"/>
    </row>
    <row r="133" spans="1:7" x14ac:dyDescent="0.25">
      <c r="A133" s="64"/>
    </row>
    <row r="134" spans="1:7" x14ac:dyDescent="0.25">
      <c r="A134" s="64"/>
      <c r="B134" s="145" t="s">
        <v>348</v>
      </c>
      <c r="C134" s="158"/>
      <c r="D134" s="165"/>
      <c r="E134" s="145" t="s">
        <v>8</v>
      </c>
      <c r="F134" s="82"/>
      <c r="G134" s="100"/>
    </row>
    <row r="135" spans="1:7" x14ac:dyDescent="0.25">
      <c r="A135" s="64"/>
      <c r="B135" s="154" t="s">
        <v>2</v>
      </c>
      <c r="C135" s="155" t="s">
        <v>3</v>
      </c>
      <c r="D135" s="156" t="s">
        <v>4</v>
      </c>
      <c r="E135" s="152" t="s">
        <v>2</v>
      </c>
      <c r="F135" s="152" t="s">
        <v>3</v>
      </c>
      <c r="G135" s="313" t="s">
        <v>4</v>
      </c>
    </row>
    <row r="136" spans="1:7" x14ac:dyDescent="0.25">
      <c r="A136" s="64"/>
      <c r="B136" s="162" t="str">
        <f>VLOOKUP(C136,filo_lijst,2,FALSE)</f>
        <v/>
      </c>
      <c r="C136" s="149" t="s">
        <v>41</v>
      </c>
      <c r="D136" s="167" t="str">
        <f>VLOOKUP(C136,filo_lijst,3,FALSE)</f>
        <v/>
      </c>
      <c r="E136" s="148"/>
      <c r="F136" s="148"/>
      <c r="G136" s="171"/>
    </row>
    <row r="137" spans="1:7" x14ac:dyDescent="0.25">
      <c r="A137" s="64"/>
      <c r="B137" s="201" t="s">
        <v>151</v>
      </c>
      <c r="C137" s="201" t="s">
        <v>150</v>
      </c>
      <c r="D137" s="202">
        <v>0</v>
      </c>
      <c r="E137" s="148"/>
      <c r="F137" s="148"/>
      <c r="G137" s="171"/>
    </row>
    <row r="138" spans="1:7" x14ac:dyDescent="0.25">
      <c r="A138" s="64"/>
      <c r="B138" s="201"/>
      <c r="C138" s="201"/>
      <c r="D138" s="202"/>
      <c r="E138" s="148"/>
      <c r="F138" s="148"/>
      <c r="G138" s="171"/>
    </row>
    <row r="139" spans="1:7" x14ac:dyDescent="0.25">
      <c r="A139" s="64"/>
      <c r="B139" s="235"/>
      <c r="C139" s="149"/>
      <c r="D139" s="236"/>
      <c r="E139" s="148"/>
      <c r="F139" s="148"/>
      <c r="G139" s="171"/>
    </row>
    <row r="140" spans="1:7" x14ac:dyDescent="0.25">
      <c r="A140" s="64"/>
      <c r="B140" s="225"/>
      <c r="C140" s="83" t="s">
        <v>45</v>
      </c>
      <c r="D140" s="166">
        <f>SUMIFS(D136:D139, G136:G139, "")+SUM(G136:G139)</f>
        <v>0</v>
      </c>
      <c r="E140" s="226"/>
      <c r="F140" s="226"/>
      <c r="G140" s="227"/>
    </row>
    <row r="141" spans="1:7" ht="21" x14ac:dyDescent="0.35">
      <c r="A141" s="64"/>
      <c r="B141" s="107" t="s">
        <v>36</v>
      </c>
      <c r="C141" s="108"/>
    </row>
    <row r="142" spans="1:7" x14ac:dyDescent="0.25">
      <c r="A142" s="64"/>
      <c r="D142" s="165"/>
      <c r="E142" s="145" t="s">
        <v>8</v>
      </c>
      <c r="F142" s="82"/>
      <c r="G142" s="100"/>
    </row>
    <row r="143" spans="1:7" x14ac:dyDescent="0.25">
      <c r="A143" s="64"/>
      <c r="B143" s="154" t="s">
        <v>2</v>
      </c>
      <c r="C143" s="155" t="s">
        <v>3</v>
      </c>
      <c r="D143" s="156" t="s">
        <v>4</v>
      </c>
      <c r="E143" s="152" t="s">
        <v>2</v>
      </c>
      <c r="F143" s="152" t="s">
        <v>3</v>
      </c>
      <c r="G143" s="313" t="s">
        <v>4</v>
      </c>
    </row>
    <row r="144" spans="1:7" x14ac:dyDescent="0.25">
      <c r="A144" s="64"/>
      <c r="B144" s="68"/>
      <c r="C144" s="68" t="s">
        <v>67</v>
      </c>
      <c r="D144" s="69">
        <v>5</v>
      </c>
      <c r="E144" s="106"/>
      <c r="F144" s="106"/>
      <c r="G144" s="106"/>
    </row>
    <row r="145" spans="1:7" x14ac:dyDescent="0.25">
      <c r="A145" s="64"/>
      <c r="B145" s="68"/>
      <c r="C145" s="68" t="s">
        <v>68</v>
      </c>
      <c r="D145" s="69">
        <v>10</v>
      </c>
      <c r="E145" s="106"/>
      <c r="F145" s="106"/>
      <c r="G145" s="106"/>
    </row>
    <row r="146" spans="1:7" x14ac:dyDescent="0.25">
      <c r="A146" s="64"/>
      <c r="B146" s="68"/>
      <c r="C146" s="68" t="s">
        <v>69</v>
      </c>
      <c r="D146" s="69">
        <v>15</v>
      </c>
      <c r="E146" s="106"/>
      <c r="F146" s="106"/>
      <c r="G146" s="106"/>
    </row>
    <row r="147" spans="1:7" x14ac:dyDescent="0.25">
      <c r="A147" s="64"/>
      <c r="B147" s="68"/>
      <c r="C147" s="68" t="s">
        <v>70</v>
      </c>
      <c r="D147" s="69">
        <v>10</v>
      </c>
      <c r="E147" s="106"/>
      <c r="F147" s="106"/>
      <c r="G147" s="106"/>
    </row>
    <row r="148" spans="1:7" x14ac:dyDescent="0.25">
      <c r="A148" s="64"/>
      <c r="B148" s="68"/>
      <c r="C148" s="73" t="s">
        <v>361</v>
      </c>
      <c r="D148" s="69">
        <v>5</v>
      </c>
      <c r="E148" s="68"/>
      <c r="F148" s="104"/>
      <c r="G148" s="68"/>
    </row>
    <row r="149" spans="1:7" x14ac:dyDescent="0.25">
      <c r="A149" s="64"/>
      <c r="B149" s="106"/>
      <c r="C149" s="106" t="s">
        <v>360</v>
      </c>
      <c r="D149" s="109">
        <v>15</v>
      </c>
      <c r="E149" s="106"/>
      <c r="F149" s="106"/>
      <c r="G149" s="106"/>
    </row>
    <row r="150" spans="1:7" x14ac:dyDescent="0.25">
      <c r="A150" s="64"/>
      <c r="B150" s="25"/>
      <c r="C150" s="87" t="s">
        <v>5</v>
      </c>
      <c r="D150" s="166">
        <f>SUMIFS(D144:D149, G144:G149, "")+SUM(G144:G149)</f>
        <v>60</v>
      </c>
      <c r="E150" s="25"/>
      <c r="F150" s="25"/>
      <c r="G150" s="25"/>
    </row>
    <row r="151" spans="1:7" x14ac:dyDescent="0.25">
      <c r="A151" s="64"/>
    </row>
    <row r="152" spans="1:7" x14ac:dyDescent="0.25">
      <c r="A152" s="64"/>
      <c r="B152" s="159" t="s">
        <v>238</v>
      </c>
      <c r="C152" s="160"/>
      <c r="D152" s="168">
        <f>SUM(D140,D150,D123,D113,D132)</f>
        <v>99</v>
      </c>
      <c r="E152" s="74"/>
      <c r="F152" s="74"/>
      <c r="G152" s="94"/>
    </row>
    <row r="153" spans="1:7" x14ac:dyDescent="0.25">
      <c r="A153" s="64"/>
    </row>
    <row r="154" spans="1:7" x14ac:dyDescent="0.25">
      <c r="A154" s="64"/>
      <c r="B154" s="390" t="s">
        <v>28</v>
      </c>
      <c r="C154" s="390"/>
      <c r="D154" s="390"/>
      <c r="E154" s="390"/>
      <c r="F154" s="390"/>
      <c r="G154" s="390"/>
    </row>
    <row r="155" spans="1:7" x14ac:dyDescent="0.25">
      <c r="A155" s="64"/>
      <c r="B155" s="390"/>
      <c r="C155" s="390"/>
      <c r="D155" s="390"/>
      <c r="E155" s="390"/>
      <c r="F155" s="390"/>
      <c r="G155" s="390"/>
    </row>
    <row r="156" spans="1:7" x14ac:dyDescent="0.25">
      <c r="A156" s="64"/>
    </row>
    <row r="157" spans="1:7" x14ac:dyDescent="0.25">
      <c r="A157" s="64"/>
      <c r="B157" s="139" t="s">
        <v>280</v>
      </c>
      <c r="C157" s="88"/>
      <c r="D157" s="96"/>
      <c r="E157" s="76"/>
    </row>
    <row r="158" spans="1:7" x14ac:dyDescent="0.25">
      <c r="A158" s="64"/>
      <c r="B158" s="161" t="s">
        <v>2</v>
      </c>
      <c r="C158" s="161" t="s">
        <v>3</v>
      </c>
      <c r="D158" s="169" t="s">
        <v>4</v>
      </c>
      <c r="E158" s="86"/>
    </row>
    <row r="159" spans="1:7" x14ac:dyDescent="0.25">
      <c r="A159" s="64"/>
      <c r="B159" s="133"/>
      <c r="C159" s="133"/>
      <c r="D159" s="138"/>
      <c r="E159" s="315"/>
    </row>
    <row r="160" spans="1:7" x14ac:dyDescent="0.25">
      <c r="A160" s="64"/>
      <c r="B160" s="133"/>
      <c r="C160" s="133"/>
      <c r="D160" s="138"/>
      <c r="E160" s="315"/>
    </row>
    <row r="161" spans="1:7" x14ac:dyDescent="0.25">
      <c r="A161" s="64"/>
      <c r="B161" s="133"/>
      <c r="C161" s="133"/>
      <c r="D161" s="138"/>
      <c r="E161" s="315"/>
      <c r="F161" s="74"/>
      <c r="G161" s="94"/>
    </row>
    <row r="162" spans="1:7" x14ac:dyDescent="0.25">
      <c r="A162" s="64"/>
      <c r="B162" s="133"/>
      <c r="C162" s="133"/>
      <c r="D162" s="138"/>
      <c r="E162" s="315"/>
      <c r="F162" s="74"/>
      <c r="G162" s="94"/>
    </row>
    <row r="163" spans="1:7" x14ac:dyDescent="0.25">
      <c r="A163" s="64"/>
      <c r="B163" s="133"/>
      <c r="C163" s="133"/>
      <c r="D163" s="138"/>
      <c r="E163" s="315"/>
      <c r="F163" s="74"/>
      <c r="G163" s="94"/>
    </row>
    <row r="164" spans="1:7" x14ac:dyDescent="0.25">
      <c r="A164" s="64"/>
      <c r="B164" s="133"/>
      <c r="C164" s="133"/>
      <c r="D164" s="138"/>
      <c r="E164" s="315"/>
    </row>
    <row r="165" spans="1:7" x14ac:dyDescent="0.25">
      <c r="A165" s="64"/>
      <c r="B165" s="133"/>
      <c r="C165" s="133"/>
      <c r="D165" s="138"/>
      <c r="E165" s="315"/>
    </row>
    <row r="166" spans="1:7" x14ac:dyDescent="0.25">
      <c r="A166" s="64"/>
      <c r="B166" s="133"/>
      <c r="C166" s="133"/>
      <c r="D166" s="138"/>
      <c r="E166" s="315"/>
      <c r="G166" s="99"/>
    </row>
    <row r="167" spans="1:7" x14ac:dyDescent="0.25">
      <c r="A167" s="64"/>
      <c r="B167" s="132"/>
      <c r="C167" s="132"/>
      <c r="D167" s="137"/>
      <c r="E167" s="315"/>
      <c r="G167" s="99"/>
    </row>
    <row r="168" spans="1:7" x14ac:dyDescent="0.25">
      <c r="A168" s="64"/>
      <c r="B168" s="132"/>
      <c r="C168" s="132"/>
      <c r="D168" s="137"/>
      <c r="E168" s="315"/>
      <c r="G168" s="99"/>
    </row>
    <row r="169" spans="1:7" x14ac:dyDescent="0.25">
      <c r="A169" s="64"/>
      <c r="B169" s="78"/>
      <c r="C169" s="87" t="s">
        <v>5</v>
      </c>
      <c r="D169" s="170">
        <f>SUM(D159:D168)</f>
        <v>0</v>
      </c>
      <c r="E169" s="85"/>
      <c r="G169" s="99"/>
    </row>
    <row r="170" spans="1:7" x14ac:dyDescent="0.25">
      <c r="A170" s="64"/>
      <c r="B170" s="74"/>
      <c r="C170" s="74"/>
      <c r="D170" s="94"/>
      <c r="E170" s="74"/>
      <c r="G170" s="99"/>
    </row>
    <row r="171" spans="1:7" x14ac:dyDescent="0.25">
      <c r="A171" s="64"/>
      <c r="B171" s="164" t="s">
        <v>239</v>
      </c>
      <c r="C171" s="160"/>
      <c r="D171" s="168">
        <f>D169+D152</f>
        <v>99</v>
      </c>
      <c r="E171" s="163" t="s">
        <v>4</v>
      </c>
      <c r="G171" s="99"/>
    </row>
    <row r="172" spans="1:7" x14ac:dyDescent="0.25">
      <c r="A172" s="64"/>
      <c r="G172" s="99"/>
    </row>
    <row r="173" spans="1:7" x14ac:dyDescent="0.25">
      <c r="A173" s="64"/>
      <c r="B173" s="75" t="s">
        <v>14</v>
      </c>
      <c r="D173" s="99"/>
      <c r="G173" s="99"/>
    </row>
    <row r="174" spans="1:7" x14ac:dyDescent="0.25">
      <c r="A174" s="64"/>
      <c r="B174" s="323"/>
      <c r="C174" s="324"/>
      <c r="D174" s="324"/>
      <c r="E174" s="324"/>
      <c r="F174" s="324"/>
      <c r="G174" s="325"/>
    </row>
    <row r="175" spans="1:7" x14ac:dyDescent="0.25">
      <c r="A175" s="64"/>
      <c r="B175" s="326"/>
      <c r="C175" s="327"/>
      <c r="D175" s="327"/>
      <c r="E175" s="327"/>
      <c r="F175" s="327"/>
      <c r="G175" s="328"/>
    </row>
    <row r="176" spans="1:7" x14ac:dyDescent="0.25">
      <c r="A176" s="64"/>
      <c r="B176" s="326"/>
      <c r="C176" s="327"/>
      <c r="D176" s="327"/>
      <c r="E176" s="327"/>
      <c r="F176" s="327"/>
      <c r="G176" s="328"/>
    </row>
    <row r="177" spans="1:7" x14ac:dyDescent="0.25">
      <c r="A177" s="64"/>
      <c r="B177" s="326"/>
      <c r="C177" s="327"/>
      <c r="D177" s="327"/>
      <c r="E177" s="327"/>
      <c r="F177" s="327"/>
      <c r="G177" s="328"/>
    </row>
    <row r="178" spans="1:7" x14ac:dyDescent="0.25">
      <c r="A178" s="64"/>
      <c r="B178" s="326"/>
      <c r="C178" s="327"/>
      <c r="D178" s="327"/>
      <c r="E178" s="327"/>
      <c r="F178" s="327"/>
      <c r="G178" s="328"/>
    </row>
    <row r="179" spans="1:7" x14ac:dyDescent="0.25">
      <c r="B179" s="329"/>
      <c r="C179" s="330"/>
      <c r="D179" s="330"/>
      <c r="E179" s="330"/>
      <c r="F179" s="330"/>
      <c r="G179" s="331"/>
    </row>
    <row r="180" spans="1:7" x14ac:dyDescent="0.25">
      <c r="A180" s="65" t="s">
        <v>30</v>
      </c>
    </row>
  </sheetData>
  <sheetProtection password="FA66" sheet="1" objects="1" scenarios="1"/>
  <mergeCells count="38">
    <mergeCell ref="C130:G130"/>
    <mergeCell ref="C131:G131"/>
    <mergeCell ref="B154:G155"/>
    <mergeCell ref="B174:G179"/>
    <mergeCell ref="C121:G121"/>
    <mergeCell ref="C122:G122"/>
    <mergeCell ref="B126:G126"/>
    <mergeCell ref="B127:B129"/>
    <mergeCell ref="C127:G129"/>
    <mergeCell ref="B116:G116"/>
    <mergeCell ref="B117:B118"/>
    <mergeCell ref="C117:G118"/>
    <mergeCell ref="C119:G119"/>
    <mergeCell ref="C120:G120"/>
    <mergeCell ref="C98:G98"/>
    <mergeCell ref="C99:G99"/>
    <mergeCell ref="C100:G100"/>
    <mergeCell ref="C101:G101"/>
    <mergeCell ref="C102:G102"/>
    <mergeCell ref="B28:B29"/>
    <mergeCell ref="C28:G29"/>
    <mergeCell ref="C30:G30"/>
    <mergeCell ref="C31:G31"/>
    <mergeCell ref="C32:G32"/>
    <mergeCell ref="C33:G33"/>
    <mergeCell ref="B64:G65"/>
    <mergeCell ref="B84:G89"/>
    <mergeCell ref="B38:B40"/>
    <mergeCell ref="B37:G37"/>
    <mergeCell ref="C38:G40"/>
    <mergeCell ref="C41:G41"/>
    <mergeCell ref="C42:G42"/>
    <mergeCell ref="B27:G27"/>
    <mergeCell ref="C9:G9"/>
    <mergeCell ref="C10:G10"/>
    <mergeCell ref="C11:G11"/>
    <mergeCell ref="C12:G12"/>
    <mergeCell ref="C13:G13"/>
  </mergeCells>
  <conditionalFormatting sqref="B19:D23">
    <cfRule type="expression" dxfId="6" priority="4">
      <formula>NOT(ISBLANK($G19))</formula>
    </cfRule>
  </conditionalFormatting>
  <conditionalFormatting sqref="B108:D112">
    <cfRule type="expression" dxfId="5" priority="2">
      <formula>NOT(ISBLANK($G108))</formula>
    </cfRule>
  </conditionalFormatting>
  <dataValidations count="3">
    <dataValidation type="list" allowBlank="1" showInputMessage="1" showErrorMessage="1" sqref="C47 C136">
      <formula1>filo_selectie</formula1>
    </dataValidation>
    <dataValidation type="list" allowBlank="1" showInputMessage="1" showErrorMessage="1" sqref="C58 C148">
      <formula1>smi_theme</formula1>
    </dataValidation>
    <dataValidation type="list" allowBlank="1" showInputMessage="1" showErrorMessage="1" sqref="C19:C23 C108:C112">
      <formula1>spec_courses_selection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56F13E3-97AF-4D05-A888-DAC55A00DB6D}">
            <xm:f>NOT(ISBLANK(SIS!$G48))</xm:f>
            <x14:dxf>
              <font>
                <strike/>
              </font>
            </x14:dxf>
          </x14:cfRule>
          <xm:sqref>B48:D48 B137:D138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Y79"/>
  <sheetViews>
    <sheetView workbookViewId="0">
      <selection activeCell="G29" sqref="G29"/>
    </sheetView>
  </sheetViews>
  <sheetFormatPr defaultRowHeight="15" x14ac:dyDescent="0.25"/>
  <cols>
    <col min="1" max="1" width="6.42578125" customWidth="1"/>
    <col min="2" max="2" width="64" customWidth="1"/>
    <col min="7" max="7" width="22.140625" customWidth="1"/>
    <col min="8" max="8" width="29" style="25" customWidth="1"/>
    <col min="9" max="9" width="6.28515625" style="25" customWidth="1"/>
    <col min="15" max="15" width="31.28515625" customWidth="1"/>
  </cols>
  <sheetData>
    <row r="1" spans="2:22" ht="26.25" x14ac:dyDescent="0.4">
      <c r="B1" s="207" t="s">
        <v>187</v>
      </c>
      <c r="D1" t="s">
        <v>102</v>
      </c>
      <c r="L1" s="205"/>
      <c r="M1" s="207" t="s">
        <v>186</v>
      </c>
    </row>
    <row r="2" spans="2:22" x14ac:dyDescent="0.25">
      <c r="B2" s="44" t="s">
        <v>31</v>
      </c>
      <c r="D2" t="s">
        <v>103</v>
      </c>
      <c r="K2" s="44"/>
      <c r="L2" s="205"/>
    </row>
    <row r="3" spans="2:22" x14ac:dyDescent="0.25">
      <c r="B3" s="47" t="s">
        <v>41</v>
      </c>
      <c r="C3" s="46" t="s">
        <v>15</v>
      </c>
      <c r="D3" s="46" t="s">
        <v>15</v>
      </c>
      <c r="G3" s="65" t="s">
        <v>32</v>
      </c>
      <c r="H3" s="102" t="s">
        <v>33</v>
      </c>
      <c r="I3" s="102"/>
      <c r="K3" s="71"/>
      <c r="L3" s="206"/>
      <c r="M3" s="72"/>
    </row>
    <row r="4" spans="2:22" x14ac:dyDescent="0.25">
      <c r="B4" s="73" t="s">
        <v>104</v>
      </c>
      <c r="C4" s="73" t="s">
        <v>16</v>
      </c>
      <c r="D4" s="73">
        <v>3</v>
      </c>
      <c r="G4" s="61" t="s">
        <v>39</v>
      </c>
      <c r="H4" s="103" t="s">
        <v>39</v>
      </c>
      <c r="I4" s="103"/>
      <c r="J4" s="70"/>
      <c r="K4" s="70"/>
      <c r="L4" s="40"/>
      <c r="O4" s="204" t="s">
        <v>109</v>
      </c>
    </row>
    <row r="5" spans="2:22" x14ac:dyDescent="0.25">
      <c r="B5" s="73" t="s">
        <v>17</v>
      </c>
      <c r="C5" s="73" t="s">
        <v>18</v>
      </c>
      <c r="D5" s="73">
        <v>3</v>
      </c>
      <c r="G5" s="65">
        <v>2014</v>
      </c>
      <c r="H5" s="103" t="s">
        <v>108</v>
      </c>
      <c r="I5" s="103"/>
      <c r="L5" s="205"/>
    </row>
    <row r="6" spans="2:22" x14ac:dyDescent="0.25">
      <c r="B6" s="73" t="s">
        <v>19</v>
      </c>
      <c r="C6" s="73" t="s">
        <v>20</v>
      </c>
      <c r="D6" s="73">
        <v>3</v>
      </c>
      <c r="G6" s="65">
        <v>2015</v>
      </c>
      <c r="H6" s="111" t="s">
        <v>109</v>
      </c>
      <c r="I6" s="103"/>
      <c r="J6" s="73"/>
      <c r="L6" s="205"/>
      <c r="N6" t="s">
        <v>338</v>
      </c>
      <c r="O6" t="s">
        <v>188</v>
      </c>
      <c r="P6" s="120" t="s">
        <v>15</v>
      </c>
      <c r="Q6" s="120" t="s">
        <v>15</v>
      </c>
      <c r="R6" s="70"/>
      <c r="S6">
        <v>2018</v>
      </c>
      <c r="T6" s="73" t="s">
        <v>188</v>
      </c>
      <c r="U6" s="120" t="s">
        <v>15</v>
      </c>
      <c r="V6" s="120" t="s">
        <v>15</v>
      </c>
    </row>
    <row r="7" spans="2:22" x14ac:dyDescent="0.25">
      <c r="B7" s="257" t="s">
        <v>315</v>
      </c>
      <c r="C7" s="257" t="s">
        <v>316</v>
      </c>
      <c r="D7" s="257">
        <v>3</v>
      </c>
      <c r="G7" s="65">
        <v>2016</v>
      </c>
      <c r="H7" s="111" t="s">
        <v>110</v>
      </c>
      <c r="I7" s="103"/>
      <c r="L7" s="205"/>
      <c r="O7" t="s">
        <v>116</v>
      </c>
      <c r="P7" t="s">
        <v>115</v>
      </c>
      <c r="Q7" s="73">
        <v>3</v>
      </c>
      <c r="R7" s="70"/>
      <c r="T7" s="73" t="s">
        <v>326</v>
      </c>
      <c r="U7" s="73" t="s">
        <v>327</v>
      </c>
      <c r="V7" s="73">
        <v>3</v>
      </c>
    </row>
    <row r="8" spans="2:22" x14ac:dyDescent="0.25">
      <c r="B8" s="257" t="s">
        <v>317</v>
      </c>
      <c r="C8" s="257" t="s">
        <v>318</v>
      </c>
      <c r="D8" s="257">
        <v>3</v>
      </c>
      <c r="G8" s="61" t="s">
        <v>73</v>
      </c>
      <c r="H8" s="111" t="s">
        <v>111</v>
      </c>
      <c r="I8" s="103"/>
      <c r="L8" s="205"/>
      <c r="O8" t="s">
        <v>92</v>
      </c>
      <c r="P8" t="s">
        <v>91</v>
      </c>
      <c r="Q8" s="70">
        <v>3</v>
      </c>
      <c r="T8" s="73" t="s">
        <v>92</v>
      </c>
      <c r="U8" s="73" t="s">
        <v>91</v>
      </c>
      <c r="V8" s="74">
        <v>3</v>
      </c>
    </row>
    <row r="9" spans="2:22" x14ac:dyDescent="0.25">
      <c r="B9" s="73" t="s">
        <v>21</v>
      </c>
      <c r="C9" s="73" t="s">
        <v>22</v>
      </c>
      <c r="D9" s="73">
        <v>3</v>
      </c>
      <c r="G9" s="61" t="s">
        <v>339</v>
      </c>
      <c r="H9" s="111" t="s">
        <v>112</v>
      </c>
      <c r="I9" s="103"/>
      <c r="K9" s="71"/>
      <c r="L9" s="206"/>
      <c r="M9" s="84"/>
    </row>
    <row r="10" spans="2:22" x14ac:dyDescent="0.25">
      <c r="B10" s="73" t="s">
        <v>319</v>
      </c>
      <c r="C10" s="257" t="s">
        <v>320</v>
      </c>
      <c r="D10" s="257">
        <v>3</v>
      </c>
      <c r="G10" s="61"/>
      <c r="H10" s="111" t="s">
        <v>249</v>
      </c>
      <c r="I10" s="103"/>
      <c r="J10" s="74"/>
      <c r="K10" s="74"/>
      <c r="L10" s="40"/>
    </row>
    <row r="11" spans="2:22" x14ac:dyDescent="0.25">
      <c r="B11" s="73" t="s">
        <v>105</v>
      </c>
      <c r="C11" s="73" t="s">
        <v>23</v>
      </c>
      <c r="D11" s="73">
        <v>3</v>
      </c>
      <c r="G11" s="61"/>
      <c r="H11" s="103" t="s">
        <v>44</v>
      </c>
      <c r="I11" s="103"/>
      <c r="J11" s="74"/>
      <c r="K11" s="74"/>
      <c r="L11" s="40"/>
    </row>
    <row r="12" spans="2:22" x14ac:dyDescent="0.25">
      <c r="B12" s="73" t="s">
        <v>106</v>
      </c>
      <c r="C12" s="73" t="s">
        <v>24</v>
      </c>
      <c r="D12" s="73">
        <v>3</v>
      </c>
      <c r="G12" s="61"/>
      <c r="H12" s="103" t="s">
        <v>43</v>
      </c>
      <c r="I12" s="103"/>
      <c r="J12" s="74"/>
      <c r="K12" s="74"/>
      <c r="L12" s="40"/>
      <c r="O12" t="s">
        <v>250</v>
      </c>
    </row>
    <row r="13" spans="2:22" x14ac:dyDescent="0.25">
      <c r="B13" s="73" t="s">
        <v>25</v>
      </c>
      <c r="C13" s="73" t="s">
        <v>26</v>
      </c>
      <c r="D13" s="73">
        <v>3</v>
      </c>
      <c r="G13" s="61"/>
      <c r="H13" s="103" t="s">
        <v>42</v>
      </c>
      <c r="I13" s="103"/>
      <c r="L13" s="205"/>
      <c r="O13" s="146" t="s">
        <v>252</v>
      </c>
      <c r="P13" s="269" t="s">
        <v>15</v>
      </c>
      <c r="Q13" s="270" t="s">
        <v>15</v>
      </c>
    </row>
    <row r="14" spans="2:22" x14ac:dyDescent="0.25">
      <c r="B14" s="73" t="s">
        <v>312</v>
      </c>
      <c r="C14" s="73" t="s">
        <v>313</v>
      </c>
      <c r="D14" s="73">
        <v>3</v>
      </c>
      <c r="G14" s="61"/>
      <c r="I14" s="103"/>
      <c r="J14" s="105"/>
      <c r="L14" s="205"/>
      <c r="O14" s="120" t="s">
        <v>15</v>
      </c>
      <c r="P14" s="120" t="s">
        <v>15</v>
      </c>
      <c r="Q14" s="120" t="s">
        <v>15</v>
      </c>
    </row>
    <row r="15" spans="2:22" x14ac:dyDescent="0.25">
      <c r="B15" s="73" t="s">
        <v>107</v>
      </c>
      <c r="C15" s="73" t="s">
        <v>27</v>
      </c>
      <c r="D15" s="73">
        <v>3</v>
      </c>
      <c r="J15" s="2"/>
      <c r="L15" s="205"/>
      <c r="O15" s="146" t="s">
        <v>90</v>
      </c>
      <c r="P15" s="146" t="s">
        <v>89</v>
      </c>
      <c r="Q15" s="147">
        <v>3</v>
      </c>
    </row>
    <row r="16" spans="2:22" x14ac:dyDescent="0.25">
      <c r="J16" s="2"/>
      <c r="L16" s="205"/>
      <c r="O16" s="146" t="s">
        <v>326</v>
      </c>
      <c r="P16" s="146" t="s">
        <v>327</v>
      </c>
      <c r="Q16" s="147">
        <v>3</v>
      </c>
    </row>
    <row r="17" spans="2:25" x14ac:dyDescent="0.25">
      <c r="G17" t="s">
        <v>53</v>
      </c>
      <c r="H17" s="115" t="s">
        <v>15</v>
      </c>
      <c r="L17" s="205"/>
      <c r="O17" s="146" t="s">
        <v>253</v>
      </c>
      <c r="P17" s="146" t="s">
        <v>115</v>
      </c>
      <c r="Q17" s="147">
        <v>3</v>
      </c>
    </row>
    <row r="18" spans="2:25" x14ac:dyDescent="0.25">
      <c r="G18" t="s">
        <v>75</v>
      </c>
      <c r="H18" s="25">
        <v>12</v>
      </c>
      <c r="L18" s="205"/>
      <c r="O18" s="146" t="s">
        <v>195</v>
      </c>
      <c r="P18" s="146" t="s">
        <v>117</v>
      </c>
      <c r="Q18" s="147">
        <v>3</v>
      </c>
    </row>
    <row r="19" spans="2:25" x14ac:dyDescent="0.25">
      <c r="G19" t="s">
        <v>76</v>
      </c>
      <c r="H19" s="25">
        <v>12</v>
      </c>
      <c r="L19" s="205"/>
      <c r="O19" s="146" t="s">
        <v>185</v>
      </c>
      <c r="P19" s="146" t="s">
        <v>123</v>
      </c>
      <c r="Q19" s="147">
        <v>3</v>
      </c>
    </row>
    <row r="20" spans="2:25" x14ac:dyDescent="0.25">
      <c r="G20" t="s">
        <v>233</v>
      </c>
      <c r="H20" s="25">
        <v>12</v>
      </c>
      <c r="L20" s="205"/>
      <c r="O20" s="146" t="s">
        <v>254</v>
      </c>
      <c r="P20" s="146" t="s">
        <v>123</v>
      </c>
      <c r="Q20" s="147">
        <v>3</v>
      </c>
    </row>
    <row r="21" spans="2:25" x14ac:dyDescent="0.25">
      <c r="L21" s="205"/>
      <c r="O21" s="146" t="s">
        <v>140</v>
      </c>
      <c r="P21" s="146" t="s">
        <v>139</v>
      </c>
      <c r="Q21" s="147">
        <v>3</v>
      </c>
      <c r="T21" s="25"/>
      <c r="U21" s="25"/>
      <c r="V21" s="25"/>
      <c r="W21" s="25"/>
      <c r="X21" s="25"/>
      <c r="Y21" s="25"/>
    </row>
    <row r="22" spans="2:25" x14ac:dyDescent="0.25">
      <c r="B22" s="203" t="s">
        <v>152</v>
      </c>
      <c r="H22" s="203"/>
      <c r="L22" s="205"/>
      <c r="O22" s="146" t="s">
        <v>144</v>
      </c>
      <c r="P22" s="146" t="s">
        <v>143</v>
      </c>
      <c r="Q22" s="147">
        <v>3</v>
      </c>
      <c r="T22" s="51"/>
      <c r="U22" s="51"/>
      <c r="V22" s="228"/>
      <c r="W22" s="51"/>
      <c r="X22" s="51"/>
      <c r="Y22" s="228"/>
    </row>
    <row r="23" spans="2:25" x14ac:dyDescent="0.25">
      <c r="B23" s="47" t="s">
        <v>236</v>
      </c>
      <c r="C23" s="120" t="s">
        <v>15</v>
      </c>
      <c r="D23" s="120" t="s">
        <v>15</v>
      </c>
      <c r="H23" s="47"/>
      <c r="I23" s="115"/>
      <c r="J23" s="120"/>
      <c r="L23" s="205"/>
      <c r="O23" s="146" t="s">
        <v>191</v>
      </c>
      <c r="P23" s="146" t="s">
        <v>190</v>
      </c>
      <c r="Q23" s="147">
        <v>3</v>
      </c>
      <c r="T23" s="51"/>
      <c r="U23" s="51"/>
      <c r="V23" s="228"/>
      <c r="W23" s="51"/>
      <c r="X23" s="51"/>
      <c r="Y23" s="228"/>
    </row>
    <row r="24" spans="2:25" x14ac:dyDescent="0.25">
      <c r="B24" s="120" t="s">
        <v>15</v>
      </c>
      <c r="C24" s="120" t="s">
        <v>15</v>
      </c>
      <c r="D24" s="120" t="s">
        <v>15</v>
      </c>
      <c r="H24"/>
      <c r="I24"/>
      <c r="L24" s="205"/>
      <c r="O24" s="146" t="s">
        <v>130</v>
      </c>
      <c r="P24" s="146" t="s">
        <v>129</v>
      </c>
      <c r="Q24" s="147">
        <v>3</v>
      </c>
      <c r="T24" s="51"/>
      <c r="U24" s="51"/>
      <c r="V24" s="228"/>
      <c r="W24" s="51"/>
      <c r="X24" s="51"/>
      <c r="Y24" s="228"/>
    </row>
    <row r="25" spans="2:25" x14ac:dyDescent="0.25">
      <c r="B25" t="s">
        <v>90</v>
      </c>
      <c r="C25" t="s">
        <v>89</v>
      </c>
      <c r="D25">
        <v>3</v>
      </c>
      <c r="H25"/>
      <c r="I25"/>
      <c r="L25" s="205"/>
      <c r="O25" s="146" t="s">
        <v>345</v>
      </c>
      <c r="P25" s="146" t="s">
        <v>193</v>
      </c>
      <c r="Q25" s="147">
        <v>3</v>
      </c>
      <c r="T25" s="51"/>
      <c r="U25" s="51"/>
      <c r="V25" s="228"/>
      <c r="W25" s="51"/>
      <c r="X25" s="51"/>
      <c r="Y25" s="228"/>
    </row>
    <row r="26" spans="2:25" x14ac:dyDescent="0.25">
      <c r="B26" t="s">
        <v>122</v>
      </c>
      <c r="C26" t="s">
        <v>121</v>
      </c>
      <c r="D26">
        <v>3</v>
      </c>
      <c r="H26"/>
      <c r="I26"/>
      <c r="L26" s="205"/>
      <c r="O26" s="146" t="s">
        <v>142</v>
      </c>
      <c r="P26" s="146" t="s">
        <v>141</v>
      </c>
      <c r="Q26" s="147">
        <v>3</v>
      </c>
      <c r="T26" s="51"/>
      <c r="U26" s="51"/>
      <c r="V26" s="228"/>
      <c r="W26" s="51"/>
      <c r="X26" s="51"/>
      <c r="Y26" s="228"/>
    </row>
    <row r="27" spans="2:25" x14ac:dyDescent="0.25">
      <c r="B27" t="s">
        <v>114</v>
      </c>
      <c r="C27" t="s">
        <v>113</v>
      </c>
      <c r="D27">
        <v>3</v>
      </c>
      <c r="H27"/>
      <c r="I27"/>
      <c r="L27" s="205"/>
      <c r="O27" s="146" t="s">
        <v>138</v>
      </c>
      <c r="P27" s="146" t="s">
        <v>137</v>
      </c>
      <c r="Q27" s="147">
        <v>3</v>
      </c>
      <c r="T27" s="51"/>
      <c r="U27" s="51"/>
      <c r="V27" s="228"/>
      <c r="W27" s="25"/>
      <c r="X27" s="25"/>
      <c r="Y27" s="25"/>
    </row>
    <row r="28" spans="2:25" x14ac:dyDescent="0.25">
      <c r="B28" s="213" t="s">
        <v>289</v>
      </c>
      <c r="C28" s="213" t="s">
        <v>290</v>
      </c>
      <c r="D28" s="257">
        <v>3</v>
      </c>
      <c r="H28"/>
      <c r="I28"/>
      <c r="L28" s="205"/>
      <c r="O28" s="146" t="s">
        <v>92</v>
      </c>
      <c r="P28" s="146" t="s">
        <v>91</v>
      </c>
      <c r="Q28" s="147">
        <v>3</v>
      </c>
      <c r="T28" s="51"/>
      <c r="U28" s="51"/>
      <c r="V28" s="228"/>
      <c r="W28" s="25"/>
      <c r="X28" s="25"/>
      <c r="Y28" s="25"/>
    </row>
    <row r="29" spans="2:25" x14ac:dyDescent="0.25">
      <c r="B29" s="105" t="s">
        <v>326</v>
      </c>
      <c r="C29" s="105" t="s">
        <v>327</v>
      </c>
      <c r="D29" s="257">
        <v>3</v>
      </c>
      <c r="H29"/>
      <c r="I29"/>
      <c r="L29" s="205"/>
      <c r="O29" s="146" t="s">
        <v>228</v>
      </c>
      <c r="P29" s="146" t="s">
        <v>93</v>
      </c>
      <c r="Q29" s="147">
        <v>3</v>
      </c>
    </row>
    <row r="30" spans="2:25" x14ac:dyDescent="0.25">
      <c r="B30" t="s">
        <v>116</v>
      </c>
      <c r="C30" t="s">
        <v>115</v>
      </c>
      <c r="D30">
        <v>3</v>
      </c>
      <c r="H30"/>
      <c r="I30"/>
      <c r="L30" s="205"/>
      <c r="O30" s="146" t="s">
        <v>94</v>
      </c>
      <c r="P30" s="146" t="s">
        <v>93</v>
      </c>
      <c r="Q30" s="147">
        <v>3</v>
      </c>
    </row>
    <row r="31" spans="2:25" x14ac:dyDescent="0.25">
      <c r="B31" t="s">
        <v>118</v>
      </c>
      <c r="C31" t="s">
        <v>117</v>
      </c>
      <c r="D31">
        <v>3</v>
      </c>
      <c r="H31"/>
      <c r="I31"/>
      <c r="L31" s="205"/>
      <c r="O31" s="146" t="s">
        <v>95</v>
      </c>
      <c r="P31" s="146" t="s">
        <v>96</v>
      </c>
      <c r="Q31" s="147">
        <v>3</v>
      </c>
    </row>
    <row r="32" spans="2:25" x14ac:dyDescent="0.25">
      <c r="B32" t="s">
        <v>120</v>
      </c>
      <c r="C32" t="s">
        <v>119</v>
      </c>
      <c r="D32">
        <v>3</v>
      </c>
      <c r="H32"/>
      <c r="I32"/>
      <c r="L32" s="205"/>
      <c r="O32" s="146" t="s">
        <v>98</v>
      </c>
      <c r="P32" s="146" t="s">
        <v>97</v>
      </c>
      <c r="Q32" s="147">
        <v>3</v>
      </c>
    </row>
    <row r="33" spans="2:12" x14ac:dyDescent="0.25">
      <c r="B33" t="s">
        <v>124</v>
      </c>
      <c r="C33" t="s">
        <v>123</v>
      </c>
      <c r="D33">
        <v>3</v>
      </c>
      <c r="H33"/>
      <c r="I33"/>
      <c r="L33" s="205"/>
    </row>
    <row r="34" spans="2:12" x14ac:dyDescent="0.25">
      <c r="B34" t="s">
        <v>202</v>
      </c>
      <c r="C34" t="s">
        <v>201</v>
      </c>
      <c r="D34">
        <v>3</v>
      </c>
      <c r="H34"/>
      <c r="I34"/>
      <c r="L34" s="205"/>
    </row>
    <row r="35" spans="2:12" x14ac:dyDescent="0.25">
      <c r="B35" s="73" t="s">
        <v>328</v>
      </c>
      <c r="C35" s="73" t="s">
        <v>329</v>
      </c>
      <c r="D35" s="73">
        <v>3</v>
      </c>
      <c r="H35"/>
      <c r="I35"/>
      <c r="L35" s="205"/>
    </row>
    <row r="36" spans="2:12" x14ac:dyDescent="0.25">
      <c r="B36" t="s">
        <v>140</v>
      </c>
      <c r="C36" t="s">
        <v>139</v>
      </c>
      <c r="D36">
        <v>3</v>
      </c>
      <c r="H36"/>
      <c r="I36"/>
      <c r="L36" s="205"/>
    </row>
    <row r="37" spans="2:12" x14ac:dyDescent="0.25">
      <c r="B37" t="s">
        <v>126</v>
      </c>
      <c r="C37" t="s">
        <v>125</v>
      </c>
      <c r="D37">
        <v>3</v>
      </c>
      <c r="H37"/>
      <c r="I37"/>
      <c r="L37" s="205"/>
    </row>
    <row r="38" spans="2:12" x14ac:dyDescent="0.25">
      <c r="B38" t="s">
        <v>146</v>
      </c>
      <c r="C38" t="s">
        <v>145</v>
      </c>
      <c r="D38">
        <v>6</v>
      </c>
      <c r="H38"/>
      <c r="I38"/>
      <c r="L38" s="205"/>
    </row>
    <row r="39" spans="2:12" x14ac:dyDescent="0.25">
      <c r="B39" t="s">
        <v>148</v>
      </c>
      <c r="C39" t="s">
        <v>147</v>
      </c>
      <c r="D39">
        <v>6</v>
      </c>
      <c r="H39"/>
      <c r="I39"/>
      <c r="L39" s="205"/>
    </row>
    <row r="40" spans="2:12" x14ac:dyDescent="0.25">
      <c r="B40" t="s">
        <v>144</v>
      </c>
      <c r="C40" t="s">
        <v>143</v>
      </c>
      <c r="D40">
        <v>3</v>
      </c>
      <c r="H40"/>
      <c r="I40"/>
      <c r="L40" s="205"/>
    </row>
    <row r="41" spans="2:12" x14ac:dyDescent="0.25">
      <c r="B41" t="s">
        <v>198</v>
      </c>
      <c r="C41" t="s">
        <v>197</v>
      </c>
      <c r="D41">
        <v>3</v>
      </c>
      <c r="H41"/>
      <c r="I41"/>
      <c r="L41" s="205"/>
    </row>
    <row r="42" spans="2:12" x14ac:dyDescent="0.25">
      <c r="B42" t="s">
        <v>128</v>
      </c>
      <c r="C42" t="s">
        <v>127</v>
      </c>
      <c r="D42">
        <v>3</v>
      </c>
      <c r="H42"/>
      <c r="I42"/>
      <c r="L42" s="205"/>
    </row>
    <row r="43" spans="2:12" x14ac:dyDescent="0.25">
      <c r="B43" t="s">
        <v>130</v>
      </c>
      <c r="C43" t="s">
        <v>129</v>
      </c>
      <c r="D43">
        <v>3</v>
      </c>
      <c r="J43" s="25"/>
      <c r="L43" s="205"/>
    </row>
    <row r="44" spans="2:12" x14ac:dyDescent="0.25">
      <c r="B44" t="s">
        <v>142</v>
      </c>
      <c r="C44" t="s">
        <v>141</v>
      </c>
      <c r="D44">
        <v>3</v>
      </c>
      <c r="L44" s="205"/>
    </row>
    <row r="45" spans="2:12" x14ac:dyDescent="0.25">
      <c r="B45" t="s">
        <v>138</v>
      </c>
      <c r="C45" t="s">
        <v>137</v>
      </c>
      <c r="D45">
        <v>3</v>
      </c>
      <c r="L45" s="205"/>
    </row>
    <row r="46" spans="2:12" x14ac:dyDescent="0.25">
      <c r="B46" t="s">
        <v>92</v>
      </c>
      <c r="C46" t="s">
        <v>91</v>
      </c>
      <c r="D46">
        <v>3</v>
      </c>
      <c r="L46" s="205"/>
    </row>
    <row r="47" spans="2:12" x14ac:dyDescent="0.25">
      <c r="B47" t="s">
        <v>94</v>
      </c>
      <c r="C47" t="s">
        <v>93</v>
      </c>
      <c r="D47">
        <v>3</v>
      </c>
      <c r="L47" s="205"/>
    </row>
    <row r="48" spans="2:12" x14ac:dyDescent="0.25">
      <c r="B48" s="73" t="s">
        <v>330</v>
      </c>
      <c r="C48" s="73" t="s">
        <v>331</v>
      </c>
      <c r="D48" s="73">
        <v>3</v>
      </c>
      <c r="L48" s="205"/>
    </row>
    <row r="49" spans="2:12" x14ac:dyDescent="0.25">
      <c r="B49" t="s">
        <v>332</v>
      </c>
      <c r="C49" t="s">
        <v>333</v>
      </c>
      <c r="D49">
        <v>3</v>
      </c>
      <c r="L49" s="205"/>
    </row>
    <row r="50" spans="2:12" x14ac:dyDescent="0.25">
      <c r="B50" t="s">
        <v>132</v>
      </c>
      <c r="C50" t="s">
        <v>131</v>
      </c>
      <c r="D50">
        <v>3</v>
      </c>
      <c r="L50" s="205"/>
    </row>
    <row r="51" spans="2:12" x14ac:dyDescent="0.25">
      <c r="B51" t="s">
        <v>98</v>
      </c>
      <c r="C51" t="s">
        <v>97</v>
      </c>
      <c r="D51">
        <v>3</v>
      </c>
      <c r="L51" s="205"/>
    </row>
    <row r="52" spans="2:12" x14ac:dyDescent="0.25">
      <c r="B52" s="73" t="s">
        <v>134</v>
      </c>
      <c r="C52" s="73" t="s">
        <v>133</v>
      </c>
      <c r="D52" s="73">
        <v>3</v>
      </c>
      <c r="L52" s="205"/>
    </row>
    <row r="53" spans="2:12" x14ac:dyDescent="0.25">
      <c r="B53" t="s">
        <v>322</v>
      </c>
      <c r="C53" t="s">
        <v>323</v>
      </c>
      <c r="D53">
        <v>3</v>
      </c>
      <c r="L53" s="205"/>
    </row>
    <row r="54" spans="2:12" x14ac:dyDescent="0.25">
      <c r="B54" s="213" t="s">
        <v>287</v>
      </c>
      <c r="C54" s="213" t="s">
        <v>288</v>
      </c>
      <c r="D54" s="257">
        <v>3</v>
      </c>
      <c r="L54" s="205"/>
    </row>
    <row r="55" spans="2:12" x14ac:dyDescent="0.25">
      <c r="B55" t="s">
        <v>200</v>
      </c>
      <c r="C55" t="s">
        <v>199</v>
      </c>
      <c r="D55">
        <v>3</v>
      </c>
      <c r="L55" s="205"/>
    </row>
    <row r="56" spans="2:12" x14ac:dyDescent="0.25">
      <c r="B56" t="s">
        <v>325</v>
      </c>
      <c r="C56" t="s">
        <v>324</v>
      </c>
      <c r="D56">
        <v>3</v>
      </c>
      <c r="H56" s="204" t="s">
        <v>154</v>
      </c>
      <c r="L56" s="205"/>
    </row>
    <row r="57" spans="2:12" x14ac:dyDescent="0.25">
      <c r="B57" t="s">
        <v>136</v>
      </c>
      <c r="C57" t="s">
        <v>135</v>
      </c>
      <c r="D57">
        <v>6</v>
      </c>
      <c r="H57" s="25" t="s">
        <v>172</v>
      </c>
      <c r="L57" s="205"/>
    </row>
    <row r="58" spans="2:12" x14ac:dyDescent="0.25">
      <c r="B58" t="s">
        <v>204</v>
      </c>
      <c r="C58" t="s">
        <v>203</v>
      </c>
      <c r="D58">
        <v>3</v>
      </c>
      <c r="H58" s="25" t="s">
        <v>173</v>
      </c>
      <c r="L58" s="205"/>
    </row>
    <row r="59" spans="2:12" x14ac:dyDescent="0.25">
      <c r="B59" t="s">
        <v>334</v>
      </c>
      <c r="C59" t="s">
        <v>335</v>
      </c>
      <c r="D59">
        <v>2</v>
      </c>
      <c r="H59" s="25" t="s">
        <v>174</v>
      </c>
      <c r="L59" s="205"/>
    </row>
    <row r="60" spans="2:12" x14ac:dyDescent="0.25">
      <c r="H60" s="25" t="s">
        <v>175</v>
      </c>
      <c r="L60" s="205"/>
    </row>
    <row r="61" spans="2:12" x14ac:dyDescent="0.25">
      <c r="B61" s="204" t="s">
        <v>153</v>
      </c>
      <c r="H61" s="25" t="s">
        <v>176</v>
      </c>
      <c r="L61" s="205"/>
    </row>
    <row r="62" spans="2:12" x14ac:dyDescent="0.25">
      <c r="B62" t="s">
        <v>178</v>
      </c>
      <c r="H62" s="25" t="s">
        <v>177</v>
      </c>
      <c r="L62" s="205"/>
    </row>
    <row r="63" spans="2:12" x14ac:dyDescent="0.25">
      <c r="B63" t="s">
        <v>179</v>
      </c>
      <c r="H63" s="25" t="s">
        <v>155</v>
      </c>
      <c r="L63" s="205"/>
    </row>
    <row r="64" spans="2:12" x14ac:dyDescent="0.25">
      <c r="B64" t="s">
        <v>181</v>
      </c>
      <c r="H64" s="25" t="s">
        <v>156</v>
      </c>
      <c r="L64" s="205"/>
    </row>
    <row r="65" spans="2:12" x14ac:dyDescent="0.25">
      <c r="B65" t="s">
        <v>182</v>
      </c>
      <c r="H65" s="25" t="s">
        <v>157</v>
      </c>
      <c r="L65" s="205"/>
    </row>
    <row r="66" spans="2:12" x14ac:dyDescent="0.25">
      <c r="B66" t="s">
        <v>180</v>
      </c>
      <c r="H66" s="25" t="s">
        <v>158</v>
      </c>
      <c r="L66" s="205"/>
    </row>
    <row r="67" spans="2:12" x14ac:dyDescent="0.25">
      <c r="B67" t="s">
        <v>183</v>
      </c>
      <c r="H67" s="25" t="s">
        <v>159</v>
      </c>
      <c r="L67" s="205"/>
    </row>
    <row r="68" spans="2:12" x14ac:dyDescent="0.25">
      <c r="B68" t="s">
        <v>164</v>
      </c>
      <c r="H68" s="25" t="s">
        <v>160</v>
      </c>
      <c r="L68" s="205"/>
    </row>
    <row r="69" spans="2:12" x14ac:dyDescent="0.25">
      <c r="H69" s="25" t="s">
        <v>161</v>
      </c>
      <c r="L69" s="205"/>
    </row>
    <row r="70" spans="2:12" x14ac:dyDescent="0.25">
      <c r="H70" s="25" t="s">
        <v>163</v>
      </c>
      <c r="L70" s="205"/>
    </row>
    <row r="71" spans="2:12" x14ac:dyDescent="0.25">
      <c r="H71" s="25" t="s">
        <v>162</v>
      </c>
      <c r="L71" s="205"/>
    </row>
    <row r="72" spans="2:12" x14ac:dyDescent="0.25">
      <c r="H72" s="25" t="s">
        <v>164</v>
      </c>
      <c r="L72" s="205"/>
    </row>
    <row r="73" spans="2:12" x14ac:dyDescent="0.25">
      <c r="H73" s="25" t="s">
        <v>165</v>
      </c>
      <c r="L73" s="205"/>
    </row>
    <row r="74" spans="2:12" x14ac:dyDescent="0.25">
      <c r="H74" s="25" t="s">
        <v>166</v>
      </c>
      <c r="L74" s="205"/>
    </row>
    <row r="75" spans="2:12" x14ac:dyDescent="0.25">
      <c r="H75" s="25" t="s">
        <v>167</v>
      </c>
      <c r="L75" s="205"/>
    </row>
    <row r="76" spans="2:12" x14ac:dyDescent="0.25">
      <c r="H76" s="25" t="s">
        <v>168</v>
      </c>
      <c r="L76" s="205"/>
    </row>
    <row r="77" spans="2:12" x14ac:dyDescent="0.25">
      <c r="H77" s="25" t="s">
        <v>169</v>
      </c>
      <c r="L77" s="205"/>
    </row>
    <row r="78" spans="2:12" x14ac:dyDescent="0.25">
      <c r="H78" s="25" t="s">
        <v>170</v>
      </c>
      <c r="L78" s="205"/>
    </row>
    <row r="79" spans="2:12" x14ac:dyDescent="0.25">
      <c r="H79" s="25" t="s">
        <v>171</v>
      </c>
    </row>
  </sheetData>
  <sheetProtection password="FA66" sheet="1" objects="1" scenarios="1"/>
  <sortState ref="B24:D51">
    <sortCondition ref="B24:B51"/>
  </sortState>
  <conditionalFormatting sqref="T22:V28">
    <cfRule type="expression" dxfId="3" priority="8">
      <formula>NOT(ISBLANK($G22))</formula>
    </cfRule>
  </conditionalFormatting>
  <conditionalFormatting sqref="W22:Y26">
    <cfRule type="expression" dxfId="2" priority="7">
      <formula>NOT(ISBLANK($G22))</formula>
    </cfRule>
  </conditionalFormatting>
  <conditionalFormatting sqref="O29:Q32">
    <cfRule type="expression" dxfId="1" priority="48">
      <formula>NOT(ISBLANK($G29))</formula>
    </cfRule>
  </conditionalFormatting>
  <dataValidations disablePrompts="1" count="1">
    <dataValidation type="list" allowBlank="1" showInputMessage="1" showErrorMessage="1" sqref="K5:K6">
      <formula1>smi_eg_selectie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55" workbookViewId="0">
      <selection activeCell="D86" sqref="D86"/>
    </sheetView>
  </sheetViews>
  <sheetFormatPr defaultRowHeight="15" x14ac:dyDescent="0.25"/>
  <cols>
    <col min="1" max="1" width="35.7109375" style="179" customWidth="1"/>
    <col min="2" max="2" width="16.85546875" style="129" customWidth="1"/>
    <col min="3" max="3" width="37.7109375" style="129" customWidth="1"/>
    <col min="4" max="4" width="9.140625" style="129"/>
    <col min="5" max="5" width="14.28515625" style="129" customWidth="1"/>
    <col min="6" max="6" width="31.5703125" style="129" customWidth="1"/>
    <col min="7" max="11" width="9.140625" style="129"/>
    <col min="12" max="12" width="15.140625" style="129" customWidth="1"/>
    <col min="13" max="13" width="18.7109375" style="129" customWidth="1"/>
    <col min="14" max="18" width="9.140625" style="129"/>
    <col min="19" max="19" width="33.42578125" style="129" customWidth="1"/>
    <col min="20" max="16384" width="9.140625" style="129"/>
  </cols>
  <sheetData>
    <row r="1" spans="1:7" s="177" customFormat="1" ht="36.75" customHeight="1" x14ac:dyDescent="0.25">
      <c r="A1" s="176" t="s">
        <v>29</v>
      </c>
    </row>
    <row r="2" spans="1:7" x14ac:dyDescent="0.25">
      <c r="A2" s="178" t="s">
        <v>257</v>
      </c>
    </row>
    <row r="3" spans="1:7" ht="18.75" x14ac:dyDescent="0.3">
      <c r="B3" s="130" t="s">
        <v>259</v>
      </c>
      <c r="D3" s="134"/>
      <c r="G3" s="134"/>
    </row>
    <row r="4" spans="1:7" ht="18.75" x14ac:dyDescent="0.3">
      <c r="B4" s="130" t="s">
        <v>258</v>
      </c>
      <c r="D4" s="134"/>
      <c r="G4" s="134"/>
    </row>
    <row r="5" spans="1:7" x14ac:dyDescent="0.25">
      <c r="B5" s="129" t="s">
        <v>10</v>
      </c>
      <c r="D5" s="134"/>
      <c r="G5" s="134"/>
    </row>
    <row r="6" spans="1:7" x14ac:dyDescent="0.25">
      <c r="D6" s="134"/>
      <c r="G6" s="134"/>
    </row>
    <row r="7" spans="1:7" x14ac:dyDescent="0.25">
      <c r="B7" s="180" t="s">
        <v>184</v>
      </c>
      <c r="D7" s="134"/>
      <c r="G7" s="134"/>
    </row>
    <row r="8" spans="1:7" x14ac:dyDescent="0.25">
      <c r="B8" s="126"/>
      <c r="D8" s="134"/>
      <c r="G8" s="134"/>
    </row>
    <row r="9" spans="1:7" x14ac:dyDescent="0.25">
      <c r="B9" s="181" t="s">
        <v>0</v>
      </c>
      <c r="C9" s="332"/>
      <c r="D9" s="333"/>
      <c r="E9" s="333"/>
      <c r="F9" s="333"/>
      <c r="G9" s="334"/>
    </row>
    <row r="10" spans="1:7" x14ac:dyDescent="0.25">
      <c r="B10" s="181" t="s">
        <v>1</v>
      </c>
      <c r="C10" s="332"/>
      <c r="D10" s="333"/>
      <c r="E10" s="333"/>
      <c r="F10" s="333"/>
      <c r="G10" s="334"/>
    </row>
    <row r="11" spans="1:7" x14ac:dyDescent="0.25">
      <c r="B11" s="181" t="s">
        <v>9</v>
      </c>
      <c r="C11" s="332"/>
      <c r="D11" s="333"/>
      <c r="E11" s="333"/>
      <c r="F11" s="333"/>
      <c r="G11" s="334"/>
    </row>
    <row r="12" spans="1:7" x14ac:dyDescent="0.25">
      <c r="B12" s="181" t="s">
        <v>6</v>
      </c>
      <c r="C12" s="332" t="s">
        <v>240</v>
      </c>
      <c r="D12" s="333"/>
      <c r="E12" s="333"/>
      <c r="F12" s="333"/>
      <c r="G12" s="334"/>
    </row>
    <row r="13" spans="1:7" x14ac:dyDescent="0.25">
      <c r="B13" s="181" t="s">
        <v>7</v>
      </c>
      <c r="C13" s="332"/>
      <c r="D13" s="333"/>
      <c r="E13" s="333"/>
      <c r="F13" s="333"/>
      <c r="G13" s="334"/>
    </row>
    <row r="14" spans="1:7" x14ac:dyDescent="0.25">
      <c r="B14" s="127"/>
      <c r="C14" s="182"/>
      <c r="D14" s="135"/>
      <c r="E14" s="183"/>
      <c r="F14" s="183"/>
      <c r="G14" s="135"/>
    </row>
    <row r="15" spans="1:7" x14ac:dyDescent="0.25">
      <c r="A15" s="129"/>
    </row>
    <row r="16" spans="1:7" x14ac:dyDescent="0.25">
      <c r="B16" s="127"/>
      <c r="C16" s="128"/>
      <c r="D16" s="135"/>
      <c r="E16" s="183"/>
      <c r="F16" s="183"/>
      <c r="G16" s="135"/>
    </row>
    <row r="17" spans="2:7" x14ac:dyDescent="0.25">
      <c r="B17" s="145" t="s">
        <v>310</v>
      </c>
      <c r="C17" s="131"/>
      <c r="D17" s="136"/>
      <c r="E17" s="145" t="s">
        <v>8</v>
      </c>
      <c r="F17" s="184"/>
      <c r="G17" s="185"/>
    </row>
    <row r="18" spans="2:7" x14ac:dyDescent="0.25">
      <c r="B18" s="151" t="s">
        <v>2</v>
      </c>
      <c r="C18" s="152" t="s">
        <v>3</v>
      </c>
      <c r="D18" s="249" t="s">
        <v>4</v>
      </c>
      <c r="E18" s="152" t="s">
        <v>2</v>
      </c>
      <c r="F18" s="152" t="s">
        <v>3</v>
      </c>
      <c r="G18" s="250" t="s">
        <v>4</v>
      </c>
    </row>
    <row r="19" spans="2:7" x14ac:dyDescent="0.25">
      <c r="B19" s="157"/>
      <c r="C19" s="157"/>
      <c r="D19" s="66"/>
      <c r="E19" s="148"/>
      <c r="F19" s="148"/>
      <c r="G19" s="171"/>
    </row>
    <row r="20" spans="2:7" x14ac:dyDescent="0.25">
      <c r="B20" s="157"/>
      <c r="C20" s="157"/>
      <c r="D20" s="66"/>
      <c r="E20" s="148"/>
      <c r="F20" s="148"/>
      <c r="G20" s="171"/>
    </row>
    <row r="21" spans="2:7" x14ac:dyDescent="0.25">
      <c r="B21" s="157"/>
      <c r="C21" s="157"/>
      <c r="D21" s="66"/>
      <c r="E21" s="148"/>
      <c r="F21" s="148"/>
      <c r="G21" s="171"/>
    </row>
    <row r="22" spans="2:7" x14ac:dyDescent="0.25">
      <c r="B22" s="157"/>
      <c r="C22" s="157"/>
      <c r="D22" s="66"/>
      <c r="E22" s="148"/>
      <c r="F22" s="148"/>
      <c r="G22" s="171"/>
    </row>
    <row r="23" spans="2:7" x14ac:dyDescent="0.25">
      <c r="B23" s="157"/>
      <c r="C23" s="157"/>
      <c r="D23" s="66"/>
      <c r="E23" s="148"/>
      <c r="F23" s="148"/>
      <c r="G23" s="171"/>
    </row>
    <row r="24" spans="2:7" x14ac:dyDescent="0.25">
      <c r="B24" s="157"/>
      <c r="C24" s="157"/>
      <c r="D24" s="66"/>
      <c r="E24" s="148"/>
      <c r="F24" s="148"/>
      <c r="G24" s="171"/>
    </row>
    <row r="25" spans="2:7" x14ac:dyDescent="0.25">
      <c r="B25" s="187"/>
      <c r="C25" s="188" t="s">
        <v>5</v>
      </c>
      <c r="D25" s="166">
        <f>SUMIFS(D19:D24, G19:G24, "",E19:E24,"",F19:F24,"")+SUM(G19:G24)</f>
        <v>0</v>
      </c>
      <c r="G25" s="134"/>
    </row>
    <row r="26" spans="2:7" x14ac:dyDescent="0.25">
      <c r="B26" s="187"/>
      <c r="C26" s="188"/>
      <c r="D26" s="200"/>
      <c r="G26" s="134"/>
    </row>
    <row r="27" spans="2:7" x14ac:dyDescent="0.25">
      <c r="B27" s="145" t="s">
        <v>276</v>
      </c>
      <c r="C27" s="158"/>
      <c r="D27" s="165"/>
      <c r="E27" s="145" t="s">
        <v>8</v>
      </c>
      <c r="F27" s="131"/>
      <c r="G27" s="136"/>
    </row>
    <row r="28" spans="2:7" x14ac:dyDescent="0.25">
      <c r="B28" s="154" t="s">
        <v>2</v>
      </c>
      <c r="C28" s="155" t="s">
        <v>3</v>
      </c>
      <c r="D28" s="156" t="s">
        <v>4</v>
      </c>
      <c r="E28" s="152" t="s">
        <v>2</v>
      </c>
      <c r="F28" s="152" t="s">
        <v>3</v>
      </c>
      <c r="G28" s="250" t="s">
        <v>4</v>
      </c>
    </row>
    <row r="29" spans="2:7" x14ac:dyDescent="0.25">
      <c r="B29" s="162" t="str">
        <f>VLOOKUP(C29,filo_lijst,2,FALSE)</f>
        <v/>
      </c>
      <c r="C29" s="133" t="s">
        <v>41</v>
      </c>
      <c r="D29" s="167" t="str">
        <f>VLOOKUP(C29,filo_lijst,3,FALSE)</f>
        <v/>
      </c>
      <c r="E29" s="248"/>
      <c r="F29" s="248"/>
      <c r="G29" s="251"/>
    </row>
    <row r="30" spans="2:7" x14ac:dyDescent="0.25">
      <c r="B30" s="201" t="s">
        <v>151</v>
      </c>
      <c r="C30" s="201" t="s">
        <v>150</v>
      </c>
      <c r="D30" s="202">
        <v>0</v>
      </c>
      <c r="E30" s="248"/>
      <c r="F30" s="248"/>
      <c r="G30" s="251"/>
    </row>
    <row r="31" spans="2:7" x14ac:dyDescent="0.25">
      <c r="B31" s="190"/>
      <c r="C31" s="191" t="s">
        <v>5</v>
      </c>
      <c r="D31" s="166">
        <f>SUMIFS(D29:D30, G29:G30, "")+SUM(G29:G30)</f>
        <v>0</v>
      </c>
      <c r="G31" s="134"/>
    </row>
    <row r="32" spans="2:7" x14ac:dyDescent="0.25">
      <c r="D32" s="134"/>
      <c r="G32" s="134"/>
    </row>
    <row r="33" spans="2:7" x14ac:dyDescent="0.25">
      <c r="B33" s="145" t="s">
        <v>306</v>
      </c>
      <c r="C33" s="140"/>
      <c r="D33" s="144"/>
      <c r="E33" s="145"/>
      <c r="F33" s="184"/>
      <c r="G33" s="185"/>
    </row>
    <row r="34" spans="2:7" x14ac:dyDescent="0.25">
      <c r="B34" s="359" t="s">
        <v>100</v>
      </c>
      <c r="C34" s="360"/>
      <c r="D34" s="360"/>
      <c r="E34" s="360"/>
      <c r="F34" s="360"/>
      <c r="G34" s="361"/>
    </row>
    <row r="35" spans="2:7" x14ac:dyDescent="0.25">
      <c r="B35" s="358" t="s">
        <v>13</v>
      </c>
      <c r="C35" s="362"/>
      <c r="D35" s="362"/>
      <c r="E35" s="362"/>
      <c r="F35" s="362"/>
      <c r="G35" s="362"/>
    </row>
    <row r="36" spans="2:7" x14ac:dyDescent="0.25">
      <c r="B36" s="358"/>
      <c r="C36" s="362"/>
      <c r="D36" s="362"/>
      <c r="E36" s="362"/>
      <c r="F36" s="362"/>
      <c r="G36" s="362"/>
    </row>
    <row r="37" spans="2:7" x14ac:dyDescent="0.25">
      <c r="B37" s="358"/>
      <c r="C37" s="362"/>
      <c r="D37" s="362"/>
      <c r="E37" s="362"/>
      <c r="F37" s="362"/>
      <c r="G37" s="362"/>
    </row>
    <row r="38" spans="2:7" x14ac:dyDescent="0.25">
      <c r="B38" s="119" t="s">
        <v>99</v>
      </c>
      <c r="C38" s="363"/>
      <c r="D38" s="363"/>
      <c r="E38" s="363"/>
      <c r="F38" s="363"/>
      <c r="G38" s="363"/>
    </row>
    <row r="39" spans="2:7" x14ac:dyDescent="0.25">
      <c r="B39" s="119" t="s">
        <v>12</v>
      </c>
      <c r="C39" s="363"/>
      <c r="D39" s="363"/>
      <c r="E39" s="363"/>
      <c r="F39" s="363"/>
      <c r="G39" s="363"/>
    </row>
    <row r="40" spans="2:7" x14ac:dyDescent="0.25">
      <c r="B40" s="343" t="s">
        <v>45</v>
      </c>
      <c r="C40" s="344"/>
      <c r="D40" s="238">
        <v>6</v>
      </c>
      <c r="E40" s="198"/>
      <c r="F40" s="198"/>
      <c r="G40" s="198"/>
    </row>
    <row r="41" spans="2:7" ht="15" customHeight="1" x14ac:dyDescent="0.25">
      <c r="B41" s="370" t="s">
        <v>234</v>
      </c>
      <c r="C41" s="371"/>
      <c r="D41" s="371"/>
      <c r="E41" s="371"/>
      <c r="F41" s="371"/>
      <c r="G41" s="372"/>
    </row>
    <row r="42" spans="2:7" x14ac:dyDescent="0.25">
      <c r="B42" s="365" t="s">
        <v>13</v>
      </c>
      <c r="C42" s="367"/>
      <c r="D42" s="368"/>
      <c r="E42" s="368"/>
      <c r="F42" s="368"/>
      <c r="G42" s="369"/>
    </row>
    <row r="43" spans="2:7" x14ac:dyDescent="0.25">
      <c r="B43" s="365"/>
      <c r="C43" s="367"/>
      <c r="D43" s="368"/>
      <c r="E43" s="368"/>
      <c r="F43" s="368"/>
      <c r="G43" s="369"/>
    </row>
    <row r="44" spans="2:7" x14ac:dyDescent="0.25">
      <c r="B44" s="366"/>
      <c r="C44" s="367"/>
      <c r="D44" s="368"/>
      <c r="E44" s="368"/>
      <c r="F44" s="368"/>
      <c r="G44" s="369"/>
    </row>
    <row r="45" spans="2:7" x14ac:dyDescent="0.25">
      <c r="B45" s="119" t="s">
        <v>99</v>
      </c>
      <c r="C45" s="356"/>
      <c r="D45" s="357"/>
      <c r="E45" s="364" t="s">
        <v>101</v>
      </c>
      <c r="F45" s="364"/>
      <c r="G45" s="364"/>
    </row>
    <row r="46" spans="2:7" x14ac:dyDescent="0.25">
      <c r="B46" s="119" t="s">
        <v>12</v>
      </c>
      <c r="C46" s="356"/>
      <c r="D46" s="357"/>
      <c r="E46" s="152" t="s">
        <v>2</v>
      </c>
      <c r="F46" s="152" t="s">
        <v>3</v>
      </c>
      <c r="G46" s="250" t="s">
        <v>4</v>
      </c>
    </row>
    <row r="47" spans="2:7" x14ac:dyDescent="0.25">
      <c r="B47" s="343" t="s">
        <v>45</v>
      </c>
      <c r="C47" s="344"/>
      <c r="D47" s="199">
        <v>6</v>
      </c>
      <c r="E47" s="121"/>
      <c r="F47" s="121"/>
      <c r="G47" s="252"/>
    </row>
    <row r="48" spans="2:7" x14ac:dyDescent="0.25">
      <c r="B48" s="143"/>
      <c r="C48" s="188" t="s">
        <v>5</v>
      </c>
      <c r="D48" s="166">
        <f>SUM(D40)+SUMIF(G47,"",D47)+SUM(G47)</f>
        <v>12</v>
      </c>
      <c r="G48" s="134"/>
    </row>
    <row r="49" spans="1:7" x14ac:dyDescent="0.25">
      <c r="A49" s="129"/>
      <c r="G49" s="134"/>
    </row>
    <row r="50" spans="1:7" x14ac:dyDescent="0.25">
      <c r="A50" s="129"/>
      <c r="G50" s="134"/>
    </row>
    <row r="51" spans="1:7" x14ac:dyDescent="0.25">
      <c r="A51" s="129"/>
      <c r="B51" s="180" t="s">
        <v>243</v>
      </c>
      <c r="G51" s="134"/>
    </row>
    <row r="52" spans="1:7" x14ac:dyDescent="0.25">
      <c r="B52" s="145" t="s">
        <v>300</v>
      </c>
      <c r="C52" s="140"/>
      <c r="D52" s="144"/>
      <c r="E52" s="145"/>
      <c r="F52" s="184"/>
      <c r="G52" s="185"/>
    </row>
    <row r="53" spans="1:7" x14ac:dyDescent="0.25">
      <c r="B53" s="335" t="s">
        <v>301</v>
      </c>
      <c r="C53" s="336"/>
      <c r="D53" s="174">
        <v>36</v>
      </c>
      <c r="E53" s="259"/>
      <c r="F53" s="260"/>
      <c r="G53" s="186"/>
    </row>
    <row r="54" spans="1:7" x14ac:dyDescent="0.25">
      <c r="B54" s="345" t="s">
        <v>11</v>
      </c>
      <c r="C54" s="347"/>
      <c r="D54" s="348"/>
      <c r="E54" s="348"/>
      <c r="F54" s="348"/>
      <c r="G54" s="349"/>
    </row>
    <row r="55" spans="1:7" x14ac:dyDescent="0.25">
      <c r="B55" s="346"/>
      <c r="C55" s="350"/>
      <c r="D55" s="351"/>
      <c r="E55" s="351"/>
      <c r="F55" s="351"/>
      <c r="G55" s="352"/>
    </row>
    <row r="56" spans="1:7" x14ac:dyDescent="0.25">
      <c r="B56" s="141" t="s">
        <v>86</v>
      </c>
      <c r="C56" s="340"/>
      <c r="D56" s="341"/>
      <c r="E56" s="341"/>
      <c r="F56" s="341"/>
      <c r="G56" s="342"/>
    </row>
    <row r="57" spans="1:7" x14ac:dyDescent="0.25">
      <c r="B57" s="189" t="s">
        <v>12</v>
      </c>
      <c r="C57" s="340"/>
      <c r="D57" s="341"/>
      <c r="E57" s="341"/>
      <c r="F57" s="341"/>
      <c r="G57" s="342"/>
    </row>
    <row r="58" spans="1:7" x14ac:dyDescent="0.25">
      <c r="B58" s="141" t="s">
        <v>87</v>
      </c>
      <c r="C58" s="340"/>
      <c r="D58" s="341"/>
      <c r="E58" s="341"/>
      <c r="F58" s="341"/>
      <c r="G58" s="342"/>
    </row>
    <row r="59" spans="1:7" x14ac:dyDescent="0.25">
      <c r="B59" s="142" t="s">
        <v>12</v>
      </c>
      <c r="C59" s="337"/>
      <c r="D59" s="338"/>
      <c r="E59" s="338"/>
      <c r="F59" s="338"/>
      <c r="G59" s="339"/>
    </row>
    <row r="60" spans="1:7" x14ac:dyDescent="0.25">
      <c r="C60" s="188" t="s">
        <v>244</v>
      </c>
      <c r="D60" s="166">
        <f>SUM(36)</f>
        <v>36</v>
      </c>
      <c r="G60" s="134"/>
    </row>
    <row r="61" spans="1:7" x14ac:dyDescent="0.25">
      <c r="B61" s="265" t="s">
        <v>248</v>
      </c>
      <c r="C61" s="188"/>
      <c r="G61" s="134"/>
    </row>
    <row r="62" spans="1:7" x14ac:dyDescent="0.25">
      <c r="B62" s="180" t="s">
        <v>247</v>
      </c>
      <c r="C62" s="188"/>
      <c r="G62" s="134"/>
    </row>
    <row r="63" spans="1:7" x14ac:dyDescent="0.25">
      <c r="B63" s="145" t="s">
        <v>302</v>
      </c>
      <c r="C63" s="140"/>
      <c r="D63" s="144"/>
      <c r="E63" s="145"/>
      <c r="F63" s="184"/>
      <c r="G63" s="185"/>
    </row>
    <row r="64" spans="1:7" x14ac:dyDescent="0.25">
      <c r="B64" s="335" t="s">
        <v>303</v>
      </c>
      <c r="C64" s="336"/>
      <c r="D64" s="174">
        <v>36</v>
      </c>
      <c r="E64" s="353"/>
      <c r="F64" s="354"/>
      <c r="G64" s="355"/>
    </row>
    <row r="65" spans="2:7" x14ac:dyDescent="0.25">
      <c r="B65" s="345" t="s">
        <v>11</v>
      </c>
      <c r="C65" s="347"/>
      <c r="D65" s="348"/>
      <c r="E65" s="348"/>
      <c r="F65" s="348"/>
      <c r="G65" s="349"/>
    </row>
    <row r="66" spans="2:7" x14ac:dyDescent="0.25">
      <c r="B66" s="346"/>
      <c r="C66" s="350"/>
      <c r="D66" s="351"/>
      <c r="E66" s="351"/>
      <c r="F66" s="351"/>
      <c r="G66" s="352"/>
    </row>
    <row r="67" spans="2:7" x14ac:dyDescent="0.25">
      <c r="B67" s="141" t="s">
        <v>86</v>
      </c>
      <c r="C67" s="340"/>
      <c r="D67" s="341"/>
      <c r="E67" s="341"/>
      <c r="F67" s="341"/>
      <c r="G67" s="342"/>
    </row>
    <row r="68" spans="2:7" x14ac:dyDescent="0.25">
      <c r="B68" s="189" t="s">
        <v>12</v>
      </c>
      <c r="C68" s="340"/>
      <c r="D68" s="341"/>
      <c r="E68" s="341"/>
      <c r="F68" s="341"/>
      <c r="G68" s="342"/>
    </row>
    <row r="69" spans="2:7" x14ac:dyDescent="0.25">
      <c r="B69" s="141" t="s">
        <v>87</v>
      </c>
      <c r="C69" s="340"/>
      <c r="D69" s="341"/>
      <c r="E69" s="341"/>
      <c r="F69" s="341"/>
      <c r="G69" s="342"/>
    </row>
    <row r="70" spans="2:7" x14ac:dyDescent="0.25">
      <c r="B70" s="142" t="s">
        <v>12</v>
      </c>
      <c r="C70" s="337"/>
      <c r="D70" s="338"/>
      <c r="E70" s="338"/>
      <c r="F70" s="338"/>
      <c r="G70" s="339"/>
    </row>
    <row r="71" spans="2:7" x14ac:dyDescent="0.25">
      <c r="B71" s="187"/>
      <c r="C71" s="188" t="s">
        <v>244</v>
      </c>
      <c r="D71" s="166">
        <f>SUM(36)</f>
        <v>36</v>
      </c>
      <c r="G71" s="134"/>
    </row>
    <row r="72" spans="2:7" x14ac:dyDescent="0.25">
      <c r="B72" s="195"/>
      <c r="C72" s="188"/>
      <c r="D72" s="200"/>
      <c r="G72" s="134"/>
    </row>
    <row r="73" spans="2:7" x14ac:dyDescent="0.25">
      <c r="B73" s="180" t="s">
        <v>245</v>
      </c>
      <c r="C73" s="188"/>
      <c r="D73" s="200"/>
      <c r="G73" s="134"/>
    </row>
    <row r="74" spans="2:7" x14ac:dyDescent="0.25">
      <c r="B74" s="145" t="s">
        <v>309</v>
      </c>
      <c r="C74" s="131"/>
      <c r="D74" s="136"/>
      <c r="E74" s="261"/>
      <c r="F74" s="262"/>
    </row>
    <row r="75" spans="2:7" x14ac:dyDescent="0.25">
      <c r="B75" s="271" t="s">
        <v>2</v>
      </c>
      <c r="C75" s="271" t="s">
        <v>3</v>
      </c>
      <c r="D75" s="268" t="s">
        <v>4</v>
      </c>
      <c r="E75"/>
      <c r="F75"/>
      <c r="G75"/>
    </row>
    <row r="76" spans="2:7" x14ac:dyDescent="0.25">
      <c r="B76" s="157"/>
      <c r="C76" s="157"/>
      <c r="D76" s="66"/>
      <c r="E76"/>
      <c r="F76"/>
      <c r="G76"/>
    </row>
    <row r="77" spans="2:7" x14ac:dyDescent="0.25">
      <c r="B77" s="157"/>
      <c r="C77" s="157"/>
      <c r="D77" s="66"/>
      <c r="E77"/>
      <c r="F77"/>
      <c r="G77"/>
    </row>
    <row r="78" spans="2:7" x14ac:dyDescent="0.25">
      <c r="B78" s="157"/>
      <c r="C78" s="157"/>
      <c r="D78" s="66"/>
      <c r="E78"/>
      <c r="F78"/>
      <c r="G78"/>
    </row>
    <row r="79" spans="2:7" x14ac:dyDescent="0.25">
      <c r="B79" s="157"/>
      <c r="C79" s="157"/>
      <c r="D79" s="66"/>
      <c r="E79"/>
      <c r="F79"/>
      <c r="G79"/>
    </row>
    <row r="80" spans="2:7" x14ac:dyDescent="0.25">
      <c r="B80" s="157"/>
      <c r="C80" s="157"/>
      <c r="D80" s="66"/>
      <c r="E80"/>
      <c r="F80"/>
      <c r="G80"/>
    </row>
    <row r="81" spans="1:7" x14ac:dyDescent="0.25">
      <c r="B81" s="264" t="s">
        <v>242</v>
      </c>
      <c r="C81" s="146" t="s">
        <v>241</v>
      </c>
      <c r="D81" s="147">
        <f>SUM(D53,D64) - 72</f>
        <v>0</v>
      </c>
      <c r="E81"/>
      <c r="F81"/>
      <c r="G81"/>
    </row>
    <row r="82" spans="1:7" x14ac:dyDescent="0.25">
      <c r="B82" s="143"/>
      <c r="C82" s="188" t="s">
        <v>5</v>
      </c>
      <c r="D82" s="166">
        <f>SUM(G76:G81)</f>
        <v>0</v>
      </c>
      <c r="G82" s="134"/>
    </row>
    <row r="83" spans="1:7" s="73" customFormat="1" x14ac:dyDescent="0.25">
      <c r="B83" s="204" t="s">
        <v>256</v>
      </c>
    </row>
    <row r="84" spans="1:7" x14ac:dyDescent="0.25">
      <c r="A84" s="129"/>
      <c r="B84" s="195"/>
      <c r="G84" s="134"/>
    </row>
    <row r="85" spans="1:7" x14ac:dyDescent="0.25">
      <c r="B85" s="159" t="s">
        <v>238</v>
      </c>
      <c r="C85" s="160"/>
      <c r="D85" s="168">
        <f>SUM(D31,D71,D60,D48,D25,D82)</f>
        <v>84</v>
      </c>
      <c r="G85" s="134"/>
    </row>
    <row r="86" spans="1:7" x14ac:dyDescent="0.25">
      <c r="D86" s="134"/>
      <c r="G86" s="134"/>
    </row>
    <row r="87" spans="1:7" ht="15" customHeight="1" x14ac:dyDescent="0.25">
      <c r="B87" s="196" t="s">
        <v>149</v>
      </c>
      <c r="C87" s="197"/>
      <c r="D87" s="197"/>
      <c r="E87" s="197"/>
      <c r="F87" s="197"/>
      <c r="G87" s="197"/>
    </row>
    <row r="88" spans="1:7" x14ac:dyDescent="0.25">
      <c r="B88" s="197"/>
      <c r="C88" s="197"/>
      <c r="D88" s="197"/>
      <c r="E88" s="197"/>
      <c r="F88" s="197"/>
      <c r="G88" s="197"/>
    </row>
    <row r="89" spans="1:7" x14ac:dyDescent="0.25">
      <c r="B89" s="139" t="s">
        <v>280</v>
      </c>
      <c r="C89" s="139"/>
      <c r="D89" s="144"/>
      <c r="E89" s="183"/>
      <c r="G89" s="134"/>
    </row>
    <row r="90" spans="1:7" x14ac:dyDescent="0.25">
      <c r="B90" s="161" t="s">
        <v>2</v>
      </c>
      <c r="C90" s="161" t="s">
        <v>3</v>
      </c>
      <c r="D90" s="169" t="s">
        <v>4</v>
      </c>
      <c r="E90" s="143"/>
      <c r="G90" s="134"/>
    </row>
    <row r="91" spans="1:7" x14ac:dyDescent="0.25">
      <c r="B91" s="133"/>
      <c r="C91" s="133"/>
      <c r="D91" s="138"/>
      <c r="E91" s="192"/>
      <c r="G91" s="134"/>
    </row>
    <row r="92" spans="1:7" x14ac:dyDescent="0.25">
      <c r="B92" s="133"/>
      <c r="C92" s="133"/>
      <c r="D92" s="138"/>
      <c r="E92" s="192"/>
      <c r="G92" s="134"/>
    </row>
    <row r="93" spans="1:7" x14ac:dyDescent="0.25">
      <c r="B93" s="133"/>
      <c r="C93" s="133"/>
      <c r="D93" s="138"/>
      <c r="E93" s="192"/>
      <c r="G93" s="134"/>
    </row>
    <row r="94" spans="1:7" x14ac:dyDescent="0.25">
      <c r="B94" s="133"/>
      <c r="C94" s="133"/>
      <c r="D94" s="138"/>
      <c r="E94" s="192"/>
      <c r="G94" s="134"/>
    </row>
    <row r="95" spans="1:7" x14ac:dyDescent="0.25">
      <c r="B95" s="133"/>
      <c r="C95" s="133"/>
      <c r="D95" s="138"/>
      <c r="E95" s="192"/>
      <c r="G95" s="134"/>
    </row>
    <row r="96" spans="1:7" x14ac:dyDescent="0.25">
      <c r="B96" s="133"/>
      <c r="C96" s="133"/>
      <c r="D96" s="138"/>
      <c r="E96" s="192"/>
      <c r="G96" s="134"/>
    </row>
    <row r="97" spans="1:7" x14ac:dyDescent="0.25">
      <c r="B97" s="133"/>
      <c r="C97" s="133"/>
      <c r="D97" s="138"/>
      <c r="E97" s="192"/>
      <c r="G97" s="134"/>
    </row>
    <row r="98" spans="1:7" x14ac:dyDescent="0.25">
      <c r="B98" s="133"/>
      <c r="C98" s="133"/>
      <c r="D98" s="138"/>
      <c r="E98" s="192"/>
      <c r="G98" s="134"/>
    </row>
    <row r="99" spans="1:7" x14ac:dyDescent="0.25">
      <c r="B99" s="132"/>
      <c r="C99" s="132"/>
      <c r="D99" s="137"/>
      <c r="E99" s="192"/>
      <c r="G99" s="134"/>
    </row>
    <row r="100" spans="1:7" x14ac:dyDescent="0.25">
      <c r="B100" s="132"/>
      <c r="C100" s="132"/>
      <c r="D100" s="137"/>
      <c r="E100" s="192"/>
      <c r="G100" s="134"/>
    </row>
    <row r="101" spans="1:7" x14ac:dyDescent="0.25">
      <c r="B101" s="190"/>
      <c r="C101" s="191" t="s">
        <v>5</v>
      </c>
      <c r="D101" s="170">
        <f>SUM(D91:D100)</f>
        <v>0</v>
      </c>
      <c r="E101" s="193"/>
      <c r="G101" s="134"/>
    </row>
    <row r="102" spans="1:7" x14ac:dyDescent="0.25">
      <c r="D102" s="134"/>
      <c r="G102" s="134"/>
    </row>
    <row r="103" spans="1:7" x14ac:dyDescent="0.25">
      <c r="B103" s="164" t="s">
        <v>239</v>
      </c>
      <c r="C103" s="160"/>
      <c r="D103" s="168">
        <f>SUM(D85,D101)</f>
        <v>84</v>
      </c>
      <c r="E103" s="163" t="s">
        <v>4</v>
      </c>
      <c r="G103" s="134"/>
    </row>
    <row r="104" spans="1:7" x14ac:dyDescent="0.25">
      <c r="D104" s="134"/>
      <c r="G104" s="134"/>
    </row>
    <row r="105" spans="1:7" x14ac:dyDescent="0.25">
      <c r="B105" s="194" t="s">
        <v>14</v>
      </c>
      <c r="D105" s="134"/>
      <c r="G105" s="134"/>
    </row>
    <row r="106" spans="1:7" x14ac:dyDescent="0.25">
      <c r="B106" s="323"/>
      <c r="C106" s="324"/>
      <c r="D106" s="324"/>
      <c r="E106" s="324"/>
      <c r="F106" s="324"/>
      <c r="G106" s="325"/>
    </row>
    <row r="107" spans="1:7" x14ac:dyDescent="0.25">
      <c r="B107" s="326"/>
      <c r="C107" s="327"/>
      <c r="D107" s="327"/>
      <c r="E107" s="327"/>
      <c r="F107" s="327"/>
      <c r="G107" s="328"/>
    </row>
    <row r="108" spans="1:7" x14ac:dyDescent="0.25">
      <c r="B108" s="326"/>
      <c r="C108" s="327"/>
      <c r="D108" s="327"/>
      <c r="E108" s="327"/>
      <c r="F108" s="327"/>
      <c r="G108" s="328"/>
    </row>
    <row r="109" spans="1:7" x14ac:dyDescent="0.25">
      <c r="B109" s="326"/>
      <c r="C109" s="327"/>
      <c r="D109" s="327"/>
      <c r="E109" s="327"/>
      <c r="F109" s="327"/>
      <c r="G109" s="328"/>
    </row>
    <row r="110" spans="1:7" x14ac:dyDescent="0.25">
      <c r="B110" s="326"/>
      <c r="C110" s="327"/>
      <c r="D110" s="327"/>
      <c r="E110" s="327"/>
      <c r="F110" s="327"/>
      <c r="G110" s="328"/>
    </row>
    <row r="111" spans="1:7" x14ac:dyDescent="0.25">
      <c r="B111" s="329"/>
      <c r="C111" s="330"/>
      <c r="D111" s="330"/>
      <c r="E111" s="330"/>
      <c r="F111" s="330"/>
      <c r="G111" s="331"/>
    </row>
    <row r="112" spans="1:7" x14ac:dyDescent="0.25">
      <c r="A112" s="179" t="s">
        <v>30</v>
      </c>
    </row>
    <row r="113" spans="1:1" x14ac:dyDescent="0.25">
      <c r="A113" s="178">
        <v>2017</v>
      </c>
    </row>
    <row r="114" spans="1:1" x14ac:dyDescent="0.25">
      <c r="A114" s="129"/>
    </row>
    <row r="115" spans="1:1" x14ac:dyDescent="0.25">
      <c r="A115" s="179" t="s">
        <v>30</v>
      </c>
    </row>
  </sheetData>
  <sheetProtection password="FA66" sheet="1" objects="1" scenarios="1"/>
  <mergeCells count="34">
    <mergeCell ref="B34:G34"/>
    <mergeCell ref="C9:G9"/>
    <mergeCell ref="C10:G10"/>
    <mergeCell ref="C11:G11"/>
    <mergeCell ref="C12:G12"/>
    <mergeCell ref="C13:G13"/>
    <mergeCell ref="B47:C47"/>
    <mergeCell ref="B35:B37"/>
    <mergeCell ref="C35:G37"/>
    <mergeCell ref="C38:G38"/>
    <mergeCell ref="C39:G39"/>
    <mergeCell ref="B40:C40"/>
    <mergeCell ref="B41:G41"/>
    <mergeCell ref="B42:B44"/>
    <mergeCell ref="C42:G44"/>
    <mergeCell ref="C45:D45"/>
    <mergeCell ref="E45:G45"/>
    <mergeCell ref="C46:D46"/>
    <mergeCell ref="C58:G58"/>
    <mergeCell ref="C59:G59"/>
    <mergeCell ref="B64:C64"/>
    <mergeCell ref="E64:G64"/>
    <mergeCell ref="B65:B66"/>
    <mergeCell ref="C65:G66"/>
    <mergeCell ref="B53:C53"/>
    <mergeCell ref="B54:B55"/>
    <mergeCell ref="C54:G55"/>
    <mergeCell ref="C56:G56"/>
    <mergeCell ref="C57:G57"/>
    <mergeCell ref="B106:G111"/>
    <mergeCell ref="C68:G68"/>
    <mergeCell ref="C69:G69"/>
    <mergeCell ref="C70:G70"/>
    <mergeCell ref="C67:G67"/>
  </mergeCells>
  <conditionalFormatting sqref="B19:D24 B29:D30 B76:D81">
    <cfRule type="expression" dxfId="0" priority="2">
      <formula>NOT(ISBLANK($G19))</formula>
    </cfRule>
  </conditionalFormatting>
  <dataValidations count="1">
    <dataValidation type="list" allowBlank="1" showInputMessage="1" showErrorMessage="1" sqref="C29">
      <formula1>filo_selectie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8"/>
  <sheetViews>
    <sheetView zoomScaleNormal="100" workbookViewId="0">
      <selection activeCell="B3" sqref="B3"/>
    </sheetView>
  </sheetViews>
  <sheetFormatPr defaultRowHeight="15" x14ac:dyDescent="0.25"/>
  <cols>
    <col min="1" max="1" width="35.7109375" style="179" customWidth="1"/>
    <col min="2" max="2" width="16.85546875" style="129" customWidth="1"/>
    <col min="3" max="3" width="37.7109375" style="129" customWidth="1"/>
    <col min="4" max="4" width="9.140625" style="129"/>
    <col min="5" max="5" width="14.28515625" style="129" customWidth="1"/>
    <col min="6" max="6" width="31.5703125" style="129" customWidth="1"/>
    <col min="7" max="11" width="9.140625" style="129"/>
    <col min="12" max="12" width="15.140625" style="129" customWidth="1"/>
    <col min="13" max="13" width="18.7109375" style="129" customWidth="1"/>
    <col min="14" max="18" width="9.140625" style="129"/>
    <col min="19" max="19" width="33.42578125" style="129" customWidth="1"/>
    <col min="20" max="16384" width="9.140625" style="129"/>
  </cols>
  <sheetData>
    <row r="1" spans="1:7" s="177" customFormat="1" ht="36.75" customHeight="1" x14ac:dyDescent="0.25">
      <c r="A1" s="176" t="s">
        <v>29</v>
      </c>
    </row>
    <row r="2" spans="1:7" x14ac:dyDescent="0.25">
      <c r="A2" s="178" t="s">
        <v>336</v>
      </c>
    </row>
    <row r="3" spans="1:7" ht="18.75" x14ac:dyDescent="0.3">
      <c r="B3" s="130" t="s">
        <v>350</v>
      </c>
      <c r="D3" s="134"/>
      <c r="G3" s="134"/>
    </row>
    <row r="4" spans="1:7" ht="18.75" x14ac:dyDescent="0.3">
      <c r="B4" s="130" t="s">
        <v>337</v>
      </c>
      <c r="D4" s="134"/>
      <c r="G4" s="134"/>
    </row>
    <row r="5" spans="1:7" x14ac:dyDescent="0.25">
      <c r="B5" s="129" t="s">
        <v>10</v>
      </c>
      <c r="D5" s="134"/>
      <c r="G5" s="134"/>
    </row>
    <row r="6" spans="1:7" x14ac:dyDescent="0.25">
      <c r="D6" s="134"/>
      <c r="G6" s="134"/>
    </row>
    <row r="7" spans="1:7" x14ac:dyDescent="0.25">
      <c r="B7" s="180" t="s">
        <v>184</v>
      </c>
      <c r="D7" s="134"/>
      <c r="G7" s="134"/>
    </row>
    <row r="8" spans="1:7" x14ac:dyDescent="0.25">
      <c r="B8" s="126"/>
      <c r="D8" s="134"/>
      <c r="G8" s="134"/>
    </row>
    <row r="9" spans="1:7" x14ac:dyDescent="0.25">
      <c r="B9" s="181" t="s">
        <v>0</v>
      </c>
      <c r="C9" s="332"/>
      <c r="D9" s="333"/>
      <c r="E9" s="333"/>
      <c r="F9" s="333"/>
      <c r="G9" s="334"/>
    </row>
    <row r="10" spans="1:7" x14ac:dyDescent="0.25">
      <c r="B10" s="181" t="s">
        <v>1</v>
      </c>
      <c r="C10" s="332"/>
      <c r="D10" s="333"/>
      <c r="E10" s="333"/>
      <c r="F10" s="333"/>
      <c r="G10" s="334"/>
    </row>
    <row r="11" spans="1:7" x14ac:dyDescent="0.25">
      <c r="B11" s="181" t="s">
        <v>9</v>
      </c>
      <c r="C11" s="332"/>
      <c r="D11" s="333"/>
      <c r="E11" s="333"/>
      <c r="F11" s="333"/>
      <c r="G11" s="334"/>
    </row>
    <row r="12" spans="1:7" x14ac:dyDescent="0.25">
      <c r="B12" s="181" t="s">
        <v>6</v>
      </c>
      <c r="C12" s="332" t="s">
        <v>240</v>
      </c>
      <c r="D12" s="333"/>
      <c r="E12" s="333"/>
      <c r="F12" s="333"/>
      <c r="G12" s="334"/>
    </row>
    <row r="13" spans="1:7" x14ac:dyDescent="0.25">
      <c r="B13" s="181" t="s">
        <v>7</v>
      </c>
      <c r="C13" s="332"/>
      <c r="D13" s="333"/>
      <c r="E13" s="333"/>
      <c r="F13" s="333"/>
      <c r="G13" s="334"/>
    </row>
    <row r="14" spans="1:7" x14ac:dyDescent="0.25">
      <c r="B14" s="127"/>
      <c r="C14" s="182"/>
      <c r="D14" s="135"/>
      <c r="E14" s="183"/>
      <c r="F14" s="183"/>
      <c r="G14" s="135"/>
    </row>
    <row r="15" spans="1:7" x14ac:dyDescent="0.25">
      <c r="A15" s="129"/>
    </row>
    <row r="16" spans="1:7" x14ac:dyDescent="0.25">
      <c r="B16" s="127"/>
      <c r="C16" s="128"/>
      <c r="D16" s="135"/>
      <c r="E16" s="183"/>
      <c r="F16" s="183"/>
      <c r="G16" s="135"/>
    </row>
    <row r="17" spans="2:7" x14ac:dyDescent="0.25">
      <c r="B17" s="145" t="s">
        <v>305</v>
      </c>
      <c r="C17" s="131"/>
      <c r="D17" s="136"/>
      <c r="E17" s="145" t="s">
        <v>8</v>
      </c>
      <c r="F17" s="184"/>
      <c r="G17" s="185"/>
    </row>
    <row r="18" spans="2:7" x14ac:dyDescent="0.25">
      <c r="B18" s="151" t="s">
        <v>2</v>
      </c>
      <c r="C18" s="152" t="s">
        <v>3</v>
      </c>
      <c r="D18" s="153" t="s">
        <v>4</v>
      </c>
      <c r="E18" s="152" t="s">
        <v>2</v>
      </c>
      <c r="F18" s="152" t="s">
        <v>3</v>
      </c>
      <c r="G18" s="150" t="s">
        <v>4</v>
      </c>
    </row>
    <row r="19" spans="2:7" x14ac:dyDescent="0.25">
      <c r="B19" s="146" t="s">
        <v>89</v>
      </c>
      <c r="C19" s="146" t="s">
        <v>90</v>
      </c>
      <c r="D19" s="147">
        <v>3</v>
      </c>
      <c r="E19" s="148"/>
      <c r="F19" s="148"/>
      <c r="G19" s="171"/>
    </row>
    <row r="20" spans="2:7" x14ac:dyDescent="0.25">
      <c r="B20" s="146" t="s">
        <v>91</v>
      </c>
      <c r="C20" s="146" t="s">
        <v>92</v>
      </c>
      <c r="D20" s="147">
        <v>3</v>
      </c>
      <c r="E20" s="148"/>
      <c r="F20" s="148"/>
      <c r="G20" s="171"/>
    </row>
    <row r="21" spans="2:7" x14ac:dyDescent="0.25">
      <c r="B21" s="146" t="s">
        <v>93</v>
      </c>
      <c r="C21" s="146" t="s">
        <v>94</v>
      </c>
      <c r="D21" s="147">
        <v>3</v>
      </c>
      <c r="E21" s="148"/>
      <c r="F21" s="148"/>
      <c r="G21" s="171"/>
    </row>
    <row r="22" spans="2:7" x14ac:dyDescent="0.25">
      <c r="B22" s="146" t="s">
        <v>96</v>
      </c>
      <c r="C22" s="146" t="s">
        <v>95</v>
      </c>
      <c r="D22" s="147">
        <v>3</v>
      </c>
      <c r="E22" s="148"/>
      <c r="F22" s="148"/>
      <c r="G22" s="171"/>
    </row>
    <row r="23" spans="2:7" x14ac:dyDescent="0.25">
      <c r="B23" s="146" t="s">
        <v>97</v>
      </c>
      <c r="C23" s="146" t="s">
        <v>98</v>
      </c>
      <c r="D23" s="147">
        <v>3</v>
      </c>
      <c r="E23" s="148"/>
      <c r="F23" s="148"/>
      <c r="G23" s="171"/>
    </row>
    <row r="24" spans="2:7" x14ac:dyDescent="0.25">
      <c r="B24" s="187"/>
      <c r="C24" s="188" t="s">
        <v>5</v>
      </c>
      <c r="D24" s="166">
        <f>SUMIFS(D19:D23, G19:G23, "",E19:E23,"",F19:F23,"")+SUM(G19:G23)</f>
        <v>15</v>
      </c>
      <c r="G24" s="134"/>
    </row>
    <row r="25" spans="2:7" x14ac:dyDescent="0.25">
      <c r="B25" s="187"/>
      <c r="C25" s="188"/>
      <c r="D25" s="200"/>
      <c r="G25" s="134"/>
    </row>
    <row r="26" spans="2:7" x14ac:dyDescent="0.25">
      <c r="B26" s="145" t="s">
        <v>276</v>
      </c>
      <c r="C26" s="158"/>
      <c r="D26" s="165"/>
      <c r="E26" s="145" t="s">
        <v>8</v>
      </c>
      <c r="F26" s="131"/>
      <c r="G26" s="136"/>
    </row>
    <row r="27" spans="2:7" x14ac:dyDescent="0.25">
      <c r="B27" s="154" t="s">
        <v>2</v>
      </c>
      <c r="C27" s="155" t="s">
        <v>3</v>
      </c>
      <c r="D27" s="156" t="s">
        <v>4</v>
      </c>
      <c r="E27" s="152" t="s">
        <v>2</v>
      </c>
      <c r="F27" s="152" t="s">
        <v>3</v>
      </c>
      <c r="G27" s="150" t="s">
        <v>4</v>
      </c>
    </row>
    <row r="28" spans="2:7" x14ac:dyDescent="0.25">
      <c r="B28" s="162" t="str">
        <f>VLOOKUP(C28,filo_lijst,2,FALSE)</f>
        <v/>
      </c>
      <c r="C28" s="133" t="s">
        <v>41</v>
      </c>
      <c r="D28" s="167" t="str">
        <f>VLOOKUP(C28,filo_lijst,3,FALSE)</f>
        <v/>
      </c>
      <c r="E28" s="123"/>
      <c r="F28" s="123"/>
      <c r="G28" s="124"/>
    </row>
    <row r="29" spans="2:7" x14ac:dyDescent="0.25">
      <c r="B29" s="201" t="s">
        <v>151</v>
      </c>
      <c r="C29" s="201" t="s">
        <v>150</v>
      </c>
      <c r="D29" s="202">
        <v>0</v>
      </c>
      <c r="E29" s="123"/>
      <c r="F29" s="123"/>
      <c r="G29" s="124"/>
    </row>
    <row r="30" spans="2:7" x14ac:dyDescent="0.25">
      <c r="B30" s="190"/>
      <c r="C30" s="191" t="s">
        <v>5</v>
      </c>
      <c r="D30" s="166">
        <f>SUMIFS(D28:D29, G28:G29, "")+SUM(G28:G29)</f>
        <v>0</v>
      </c>
      <c r="G30" s="134"/>
    </row>
    <row r="31" spans="2:7" x14ac:dyDescent="0.25">
      <c r="D31" s="134"/>
      <c r="G31" s="134"/>
    </row>
    <row r="32" spans="2:7" x14ac:dyDescent="0.25">
      <c r="B32" s="145" t="s">
        <v>306</v>
      </c>
      <c r="C32" s="140"/>
      <c r="D32" s="144"/>
      <c r="E32" s="145"/>
      <c r="F32" s="184"/>
      <c r="G32" s="185"/>
    </row>
    <row r="33" spans="1:7" x14ac:dyDescent="0.25">
      <c r="B33" s="359" t="s">
        <v>100</v>
      </c>
      <c r="C33" s="360"/>
      <c r="D33" s="360"/>
      <c r="E33" s="360"/>
      <c r="F33" s="360"/>
      <c r="G33" s="361"/>
    </row>
    <row r="34" spans="1:7" x14ac:dyDescent="0.25">
      <c r="B34" s="358" t="s">
        <v>13</v>
      </c>
      <c r="C34" s="362"/>
      <c r="D34" s="362"/>
      <c r="E34" s="362"/>
      <c r="F34" s="362"/>
      <c r="G34" s="362"/>
    </row>
    <row r="35" spans="1:7" x14ac:dyDescent="0.25">
      <c r="B35" s="358"/>
      <c r="C35" s="362"/>
      <c r="D35" s="362"/>
      <c r="E35" s="362"/>
      <c r="F35" s="362"/>
      <c r="G35" s="362"/>
    </row>
    <row r="36" spans="1:7" x14ac:dyDescent="0.25">
      <c r="B36" s="358"/>
      <c r="C36" s="362"/>
      <c r="D36" s="362"/>
      <c r="E36" s="362"/>
      <c r="F36" s="362"/>
      <c r="G36" s="362"/>
    </row>
    <row r="37" spans="1:7" x14ac:dyDescent="0.25">
      <c r="B37" s="119" t="s">
        <v>99</v>
      </c>
      <c r="C37" s="363"/>
      <c r="D37" s="363"/>
      <c r="E37" s="363"/>
      <c r="F37" s="363"/>
      <c r="G37" s="363"/>
    </row>
    <row r="38" spans="1:7" x14ac:dyDescent="0.25">
      <c r="B38" s="119" t="s">
        <v>12</v>
      </c>
      <c r="C38" s="363"/>
      <c r="D38" s="363"/>
      <c r="E38" s="363"/>
      <c r="F38" s="363"/>
      <c r="G38" s="363"/>
    </row>
    <row r="39" spans="1:7" x14ac:dyDescent="0.25">
      <c r="B39" s="343" t="s">
        <v>45</v>
      </c>
      <c r="C39" s="344"/>
      <c r="D39" s="238">
        <v>6</v>
      </c>
      <c r="E39" s="198"/>
      <c r="F39" s="198"/>
      <c r="G39" s="198"/>
    </row>
    <row r="40" spans="1:7" ht="15" customHeight="1" x14ac:dyDescent="0.25">
      <c r="B40" s="370" t="s">
        <v>234</v>
      </c>
      <c r="C40" s="371"/>
      <c r="D40" s="371"/>
      <c r="E40" s="371"/>
      <c r="F40" s="371"/>
      <c r="G40" s="372"/>
    </row>
    <row r="41" spans="1:7" x14ac:dyDescent="0.25">
      <c r="B41" s="365" t="s">
        <v>13</v>
      </c>
      <c r="C41" s="367"/>
      <c r="D41" s="368"/>
      <c r="E41" s="368"/>
      <c r="F41" s="368"/>
      <c r="G41" s="369"/>
    </row>
    <row r="42" spans="1:7" x14ac:dyDescent="0.25">
      <c r="B42" s="365"/>
      <c r="C42" s="367"/>
      <c r="D42" s="368"/>
      <c r="E42" s="368"/>
      <c r="F42" s="368"/>
      <c r="G42" s="369"/>
    </row>
    <row r="43" spans="1:7" x14ac:dyDescent="0.25">
      <c r="B43" s="366"/>
      <c r="C43" s="367"/>
      <c r="D43" s="368"/>
      <c r="E43" s="368"/>
      <c r="F43" s="368"/>
      <c r="G43" s="369"/>
    </row>
    <row r="44" spans="1:7" x14ac:dyDescent="0.25">
      <c r="B44" s="119" t="s">
        <v>99</v>
      </c>
      <c r="C44" s="356"/>
      <c r="D44" s="357"/>
      <c r="E44" s="364" t="s">
        <v>101</v>
      </c>
      <c r="F44" s="364"/>
      <c r="G44" s="364"/>
    </row>
    <row r="45" spans="1:7" x14ac:dyDescent="0.25">
      <c r="B45" s="119" t="s">
        <v>12</v>
      </c>
      <c r="C45" s="356"/>
      <c r="D45" s="357"/>
      <c r="E45" s="152" t="s">
        <v>2</v>
      </c>
      <c r="F45" s="152" t="s">
        <v>3</v>
      </c>
      <c r="G45" s="150" t="s">
        <v>4</v>
      </c>
    </row>
    <row r="46" spans="1:7" x14ac:dyDescent="0.25">
      <c r="B46" s="343" t="s">
        <v>45</v>
      </c>
      <c r="C46" s="344"/>
      <c r="D46" s="199">
        <v>6</v>
      </c>
      <c r="E46" s="121"/>
      <c r="F46" s="121"/>
      <c r="G46" s="122"/>
    </row>
    <row r="47" spans="1:7" x14ac:dyDescent="0.25">
      <c r="B47" s="143"/>
      <c r="C47" s="188" t="s">
        <v>5</v>
      </c>
      <c r="D47" s="166">
        <f>SUM(D39)+SUMIF(G46,"",D46)+SUM(G46)</f>
        <v>12</v>
      </c>
      <c r="G47" s="134"/>
    </row>
    <row r="48" spans="1:7" x14ac:dyDescent="0.25">
      <c r="A48" s="129"/>
      <c r="G48" s="134"/>
    </row>
    <row r="49" spans="1:7" x14ac:dyDescent="0.25">
      <c r="A49" s="129"/>
      <c r="G49" s="134"/>
    </row>
    <row r="50" spans="1:7" x14ac:dyDescent="0.25">
      <c r="A50" s="129"/>
      <c r="B50" s="180" t="s">
        <v>243</v>
      </c>
      <c r="G50" s="134"/>
    </row>
    <row r="51" spans="1:7" x14ac:dyDescent="0.25">
      <c r="B51" s="145" t="s">
        <v>300</v>
      </c>
      <c r="C51" s="140"/>
      <c r="D51" s="144"/>
      <c r="E51" s="145"/>
      <c r="F51" s="184"/>
      <c r="G51" s="185"/>
    </row>
    <row r="52" spans="1:7" x14ac:dyDescent="0.25">
      <c r="B52" s="335" t="s">
        <v>301</v>
      </c>
      <c r="C52" s="336"/>
      <c r="D52" s="174">
        <v>36</v>
      </c>
      <c r="E52" s="259"/>
      <c r="F52" s="260"/>
      <c r="G52" s="186"/>
    </row>
    <row r="53" spans="1:7" x14ac:dyDescent="0.25">
      <c r="B53" s="345" t="s">
        <v>11</v>
      </c>
      <c r="C53" s="347"/>
      <c r="D53" s="348"/>
      <c r="E53" s="348"/>
      <c r="F53" s="348"/>
      <c r="G53" s="349"/>
    </row>
    <row r="54" spans="1:7" x14ac:dyDescent="0.25">
      <c r="B54" s="346"/>
      <c r="C54" s="350"/>
      <c r="D54" s="351"/>
      <c r="E54" s="351"/>
      <c r="F54" s="351"/>
      <c r="G54" s="352"/>
    </row>
    <row r="55" spans="1:7" x14ac:dyDescent="0.25">
      <c r="B55" s="141" t="s">
        <v>86</v>
      </c>
      <c r="C55" s="340"/>
      <c r="D55" s="341"/>
      <c r="E55" s="341"/>
      <c r="F55" s="341"/>
      <c r="G55" s="342"/>
    </row>
    <row r="56" spans="1:7" x14ac:dyDescent="0.25">
      <c r="B56" s="189" t="s">
        <v>12</v>
      </c>
      <c r="C56" s="340"/>
      <c r="D56" s="341"/>
      <c r="E56" s="341"/>
      <c r="F56" s="341"/>
      <c r="G56" s="342"/>
    </row>
    <row r="57" spans="1:7" x14ac:dyDescent="0.25">
      <c r="B57" s="141" t="s">
        <v>87</v>
      </c>
      <c r="C57" s="340"/>
      <c r="D57" s="341"/>
      <c r="E57" s="341"/>
      <c r="F57" s="341"/>
      <c r="G57" s="342"/>
    </row>
    <row r="58" spans="1:7" x14ac:dyDescent="0.25">
      <c r="B58" s="142" t="s">
        <v>12</v>
      </c>
      <c r="C58" s="337"/>
      <c r="D58" s="338"/>
      <c r="E58" s="338"/>
      <c r="F58" s="338"/>
      <c r="G58" s="339"/>
    </row>
    <row r="59" spans="1:7" x14ac:dyDescent="0.25">
      <c r="C59" s="188" t="s">
        <v>244</v>
      </c>
      <c r="D59" s="166">
        <f>SUM(36)</f>
        <v>36</v>
      </c>
      <c r="G59" s="134"/>
    </row>
    <row r="60" spans="1:7" x14ac:dyDescent="0.25">
      <c r="B60" s="265" t="s">
        <v>248</v>
      </c>
      <c r="C60" s="188"/>
      <c r="G60" s="134"/>
    </row>
    <row r="61" spans="1:7" x14ac:dyDescent="0.25">
      <c r="B61" s="180" t="s">
        <v>247</v>
      </c>
      <c r="C61" s="188"/>
      <c r="G61" s="134"/>
    </row>
    <row r="62" spans="1:7" x14ac:dyDescent="0.25">
      <c r="B62" s="145" t="s">
        <v>302</v>
      </c>
      <c r="C62" s="140"/>
      <c r="D62" s="144"/>
      <c r="E62" s="145"/>
      <c r="F62" s="184"/>
      <c r="G62" s="185"/>
    </row>
    <row r="63" spans="1:7" x14ac:dyDescent="0.25">
      <c r="B63" s="335" t="s">
        <v>303</v>
      </c>
      <c r="C63" s="336"/>
      <c r="D63" s="174">
        <v>36</v>
      </c>
      <c r="E63" s="353"/>
      <c r="F63" s="354"/>
      <c r="G63" s="355"/>
    </row>
    <row r="64" spans="1:7" x14ac:dyDescent="0.25">
      <c r="B64" s="345" t="s">
        <v>11</v>
      </c>
      <c r="C64" s="347"/>
      <c r="D64" s="348"/>
      <c r="E64" s="348"/>
      <c r="F64" s="348"/>
      <c r="G64" s="349"/>
    </row>
    <row r="65" spans="2:7" x14ac:dyDescent="0.25">
      <c r="B65" s="346"/>
      <c r="C65" s="350"/>
      <c r="D65" s="351"/>
      <c r="E65" s="351"/>
      <c r="F65" s="351"/>
      <c r="G65" s="352"/>
    </row>
    <row r="66" spans="2:7" x14ac:dyDescent="0.25">
      <c r="B66" s="141" t="s">
        <v>86</v>
      </c>
      <c r="C66" s="340"/>
      <c r="D66" s="341"/>
      <c r="E66" s="341"/>
      <c r="F66" s="341"/>
      <c r="G66" s="342"/>
    </row>
    <row r="67" spans="2:7" x14ac:dyDescent="0.25">
      <c r="B67" s="189" t="s">
        <v>12</v>
      </c>
      <c r="C67" s="340"/>
      <c r="D67" s="341"/>
      <c r="E67" s="341"/>
      <c r="F67" s="341"/>
      <c r="G67" s="342"/>
    </row>
    <row r="68" spans="2:7" x14ac:dyDescent="0.25">
      <c r="B68" s="141" t="s">
        <v>87</v>
      </c>
      <c r="C68" s="340"/>
      <c r="D68" s="341"/>
      <c r="E68" s="341"/>
      <c r="F68" s="341"/>
      <c r="G68" s="342"/>
    </row>
    <row r="69" spans="2:7" x14ac:dyDescent="0.25">
      <c r="B69" s="142" t="s">
        <v>12</v>
      </c>
      <c r="C69" s="337"/>
      <c r="D69" s="338"/>
      <c r="E69" s="338"/>
      <c r="F69" s="338"/>
      <c r="G69" s="339"/>
    </row>
    <row r="70" spans="2:7" x14ac:dyDescent="0.25">
      <c r="B70" s="187"/>
      <c r="C70" s="188" t="s">
        <v>244</v>
      </c>
      <c r="D70" s="166">
        <f>SUM(36)</f>
        <v>36</v>
      </c>
      <c r="G70" s="134"/>
    </row>
    <row r="71" spans="2:7" x14ac:dyDescent="0.25">
      <c r="B71" s="195"/>
      <c r="C71" s="188"/>
      <c r="D71" s="200"/>
      <c r="G71" s="134"/>
    </row>
    <row r="72" spans="2:7" x14ac:dyDescent="0.25">
      <c r="B72" s="180" t="s">
        <v>245</v>
      </c>
      <c r="C72" s="188"/>
      <c r="D72" s="200"/>
      <c r="G72" s="134"/>
    </row>
    <row r="73" spans="2:7" x14ac:dyDescent="0.25">
      <c r="B73" s="145" t="s">
        <v>304</v>
      </c>
      <c r="C73" s="131"/>
      <c r="D73" s="136"/>
      <c r="E73" s="261"/>
      <c r="F73" s="262"/>
    </row>
    <row r="74" spans="2:7" x14ac:dyDescent="0.25">
      <c r="B74" s="151" t="s">
        <v>2</v>
      </c>
      <c r="C74" s="152" t="s">
        <v>3</v>
      </c>
      <c r="D74" s="266" t="s">
        <v>4</v>
      </c>
      <c r="E74"/>
      <c r="F74"/>
      <c r="G74"/>
    </row>
    <row r="75" spans="2:7" x14ac:dyDescent="0.25">
      <c r="B75" s="173" t="str">
        <f t="shared" ref="B75:B79" si="0">VLOOKUP(C75,bio_constrained_lijst,2,0)</f>
        <v/>
      </c>
      <c r="C75" s="157" t="s">
        <v>236</v>
      </c>
      <c r="D75" s="147" t="str">
        <f t="shared" ref="D75:D79" si="1">VLOOKUP(C75,bio_constrained_lijst,3,0)</f>
        <v/>
      </c>
      <c r="E75"/>
      <c r="F75"/>
      <c r="G75"/>
    </row>
    <row r="76" spans="2:7" x14ac:dyDescent="0.25">
      <c r="B76" s="173" t="str">
        <f t="shared" si="0"/>
        <v/>
      </c>
      <c r="C76" s="157" t="s">
        <v>15</v>
      </c>
      <c r="D76" s="147" t="str">
        <f t="shared" si="1"/>
        <v/>
      </c>
      <c r="E76"/>
      <c r="F76"/>
      <c r="G76"/>
    </row>
    <row r="77" spans="2:7" x14ac:dyDescent="0.25">
      <c r="B77" s="173" t="str">
        <f t="shared" si="0"/>
        <v/>
      </c>
      <c r="C77" s="157" t="s">
        <v>15</v>
      </c>
      <c r="D77" s="147" t="str">
        <f t="shared" si="1"/>
        <v/>
      </c>
      <c r="E77"/>
      <c r="F77"/>
      <c r="G77"/>
    </row>
    <row r="78" spans="2:7" x14ac:dyDescent="0.25">
      <c r="B78" s="173" t="str">
        <f t="shared" si="0"/>
        <v/>
      </c>
      <c r="C78" s="157" t="s">
        <v>15</v>
      </c>
      <c r="D78" s="147" t="str">
        <f t="shared" si="1"/>
        <v/>
      </c>
      <c r="E78"/>
      <c r="F78"/>
      <c r="G78"/>
    </row>
    <row r="79" spans="2:7" x14ac:dyDescent="0.25">
      <c r="B79" s="173" t="str">
        <f t="shared" si="0"/>
        <v/>
      </c>
      <c r="C79" s="157" t="s">
        <v>15</v>
      </c>
      <c r="D79" s="147" t="str">
        <f t="shared" si="1"/>
        <v/>
      </c>
      <c r="E79"/>
      <c r="F79"/>
      <c r="G79"/>
    </row>
    <row r="80" spans="2:7" x14ac:dyDescent="0.25">
      <c r="B80" s="173"/>
      <c r="C80" s="157"/>
      <c r="D80" s="147"/>
      <c r="E80" s="73"/>
      <c r="F80" s="73"/>
      <c r="G80" s="73"/>
    </row>
    <row r="81" spans="1:7" x14ac:dyDescent="0.25">
      <c r="B81" s="308"/>
      <c r="C81" s="310" t="s">
        <v>321</v>
      </c>
      <c r="D81" s="309"/>
      <c r="E81" s="73"/>
      <c r="F81" s="73"/>
      <c r="G81" s="73"/>
    </row>
    <row r="82" spans="1:7" x14ac:dyDescent="0.25">
      <c r="B82" s="307"/>
      <c r="C82" s="157"/>
      <c r="D82" s="66"/>
      <c r="E82" s="73"/>
      <c r="F82" s="73"/>
      <c r="G82" s="73"/>
    </row>
    <row r="83" spans="1:7" x14ac:dyDescent="0.25">
      <c r="B83" s="307"/>
      <c r="C83" s="157"/>
      <c r="D83" s="66"/>
      <c r="E83" s="73"/>
      <c r="F83" s="73"/>
      <c r="G83" s="73"/>
    </row>
    <row r="84" spans="1:7" x14ac:dyDescent="0.25">
      <c r="B84" s="307"/>
      <c r="C84" s="157"/>
      <c r="D84" s="66"/>
      <c r="E84"/>
      <c r="F84"/>
      <c r="G84"/>
    </row>
    <row r="85" spans="1:7" x14ac:dyDescent="0.25">
      <c r="B85" s="264" t="s">
        <v>242</v>
      </c>
      <c r="C85" s="146" t="s">
        <v>241</v>
      </c>
      <c r="D85" s="147">
        <f>SUM(D52,D63) - 72</f>
        <v>0</v>
      </c>
      <c r="E85"/>
      <c r="F85"/>
      <c r="G85"/>
    </row>
    <row r="86" spans="1:7" x14ac:dyDescent="0.25">
      <c r="B86" s="143"/>
      <c r="C86" s="188" t="s">
        <v>5</v>
      </c>
      <c r="D86" s="166">
        <f>SUM(D75:D85)</f>
        <v>0</v>
      </c>
      <c r="G86" s="134"/>
    </row>
    <row r="87" spans="1:7" customFormat="1" x14ac:dyDescent="0.25">
      <c r="B87" s="204" t="s">
        <v>256</v>
      </c>
    </row>
    <row r="88" spans="1:7" x14ac:dyDescent="0.25">
      <c r="A88" s="129"/>
      <c r="B88" s="195"/>
      <c r="G88" s="134"/>
    </row>
    <row r="89" spans="1:7" x14ac:dyDescent="0.25">
      <c r="B89" s="159" t="s">
        <v>238</v>
      </c>
      <c r="C89" s="160"/>
      <c r="D89" s="168">
        <f>SUM(D30,D70,D59,D47,D24,D86)</f>
        <v>99</v>
      </c>
      <c r="G89" s="134"/>
    </row>
    <row r="90" spans="1:7" x14ac:dyDescent="0.25">
      <c r="D90" s="134"/>
      <c r="G90" s="134"/>
    </row>
    <row r="91" spans="1:7" ht="15" customHeight="1" x14ac:dyDescent="0.25">
      <c r="B91" s="196" t="s">
        <v>149</v>
      </c>
      <c r="C91" s="197"/>
      <c r="D91" s="197"/>
      <c r="E91" s="197"/>
      <c r="F91" s="197"/>
      <c r="G91" s="197"/>
    </row>
    <row r="92" spans="1:7" x14ac:dyDescent="0.25">
      <c r="B92" s="197"/>
      <c r="C92" s="197"/>
      <c r="D92" s="197"/>
      <c r="E92" s="197"/>
      <c r="F92" s="197"/>
      <c r="G92" s="197"/>
    </row>
    <row r="93" spans="1:7" x14ac:dyDescent="0.25">
      <c r="B93" s="139" t="s">
        <v>280</v>
      </c>
      <c r="C93" s="139"/>
      <c r="D93" s="144"/>
      <c r="E93" s="183"/>
      <c r="G93" s="134"/>
    </row>
    <row r="94" spans="1:7" x14ac:dyDescent="0.25">
      <c r="B94" s="161" t="s">
        <v>2</v>
      </c>
      <c r="C94" s="161" t="s">
        <v>3</v>
      </c>
      <c r="D94" s="169" t="s">
        <v>4</v>
      </c>
      <c r="E94" s="143"/>
      <c r="G94" s="134"/>
    </row>
    <row r="95" spans="1:7" x14ac:dyDescent="0.25">
      <c r="B95" s="133"/>
      <c r="C95" s="133"/>
      <c r="D95" s="138"/>
      <c r="E95" s="192"/>
      <c r="G95" s="134"/>
    </row>
    <row r="96" spans="1:7" x14ac:dyDescent="0.25">
      <c r="B96" s="133"/>
      <c r="C96" s="133"/>
      <c r="D96" s="138"/>
      <c r="E96" s="192"/>
      <c r="G96" s="134"/>
    </row>
    <row r="97" spans="2:7" x14ac:dyDescent="0.25">
      <c r="B97" s="133"/>
      <c r="C97" s="133"/>
      <c r="D97" s="138"/>
      <c r="E97" s="192"/>
      <c r="G97" s="134"/>
    </row>
    <row r="98" spans="2:7" x14ac:dyDescent="0.25">
      <c r="B98" s="133"/>
      <c r="C98" s="133"/>
      <c r="D98" s="138"/>
      <c r="E98" s="192"/>
      <c r="G98" s="134"/>
    </row>
    <row r="99" spans="2:7" x14ac:dyDescent="0.25">
      <c r="B99" s="133"/>
      <c r="C99" s="133"/>
      <c r="D99" s="138"/>
      <c r="E99" s="192"/>
      <c r="G99" s="134"/>
    </row>
    <row r="100" spans="2:7" x14ac:dyDescent="0.25">
      <c r="B100" s="133"/>
      <c r="C100" s="133"/>
      <c r="D100" s="138"/>
      <c r="E100" s="192"/>
      <c r="G100" s="134"/>
    </row>
    <row r="101" spans="2:7" x14ac:dyDescent="0.25">
      <c r="B101" s="133"/>
      <c r="C101" s="133"/>
      <c r="D101" s="138"/>
      <c r="E101" s="192"/>
      <c r="G101" s="134"/>
    </row>
    <row r="102" spans="2:7" x14ac:dyDescent="0.25">
      <c r="B102" s="133"/>
      <c r="C102" s="133"/>
      <c r="D102" s="138"/>
      <c r="E102" s="192"/>
      <c r="G102" s="134"/>
    </row>
    <row r="103" spans="2:7" x14ac:dyDescent="0.25">
      <c r="B103" s="132"/>
      <c r="C103" s="132"/>
      <c r="D103" s="137"/>
      <c r="E103" s="192"/>
      <c r="G103" s="134"/>
    </row>
    <row r="104" spans="2:7" x14ac:dyDescent="0.25">
      <c r="B104" s="132"/>
      <c r="C104" s="132"/>
      <c r="D104" s="137"/>
      <c r="E104" s="192"/>
      <c r="G104" s="134"/>
    </row>
    <row r="105" spans="2:7" x14ac:dyDescent="0.25">
      <c r="B105" s="190"/>
      <c r="C105" s="191" t="s">
        <v>5</v>
      </c>
      <c r="D105" s="170">
        <f>SUM(D95:D104)</f>
        <v>0</v>
      </c>
      <c r="E105" s="193"/>
      <c r="G105" s="134"/>
    </row>
    <row r="106" spans="2:7" x14ac:dyDescent="0.25">
      <c r="D106" s="134"/>
      <c r="G106" s="134"/>
    </row>
    <row r="107" spans="2:7" x14ac:dyDescent="0.25">
      <c r="B107" s="164" t="s">
        <v>239</v>
      </c>
      <c r="C107" s="160"/>
      <c r="D107" s="168">
        <f>SUM(D89,D105)</f>
        <v>99</v>
      </c>
      <c r="E107" s="163" t="s">
        <v>4</v>
      </c>
      <c r="G107" s="134"/>
    </row>
    <row r="108" spans="2:7" x14ac:dyDescent="0.25">
      <c r="D108" s="134"/>
      <c r="G108" s="134"/>
    </row>
    <row r="109" spans="2:7" x14ac:dyDescent="0.25">
      <c r="B109" s="194" t="s">
        <v>14</v>
      </c>
      <c r="D109" s="134"/>
      <c r="G109" s="134"/>
    </row>
    <row r="110" spans="2:7" x14ac:dyDescent="0.25">
      <c r="B110" s="323"/>
      <c r="C110" s="324"/>
      <c r="D110" s="324"/>
      <c r="E110" s="324"/>
      <c r="F110" s="324"/>
      <c r="G110" s="325"/>
    </row>
    <row r="111" spans="2:7" x14ac:dyDescent="0.25">
      <c r="B111" s="326"/>
      <c r="C111" s="327"/>
      <c r="D111" s="327"/>
      <c r="E111" s="327"/>
      <c r="F111" s="327"/>
      <c r="G111" s="328"/>
    </row>
    <row r="112" spans="2:7" x14ac:dyDescent="0.25">
      <c r="B112" s="326"/>
      <c r="C112" s="327"/>
      <c r="D112" s="327"/>
      <c r="E112" s="327"/>
      <c r="F112" s="327"/>
      <c r="G112" s="328"/>
    </row>
    <row r="113" spans="1:7" x14ac:dyDescent="0.25">
      <c r="B113" s="326"/>
      <c r="C113" s="327"/>
      <c r="D113" s="327"/>
      <c r="E113" s="327"/>
      <c r="F113" s="327"/>
      <c r="G113" s="328"/>
    </row>
    <row r="114" spans="1:7" x14ac:dyDescent="0.25">
      <c r="B114" s="326"/>
      <c r="C114" s="327"/>
      <c r="D114" s="327"/>
      <c r="E114" s="327"/>
      <c r="F114" s="327"/>
      <c r="G114" s="328"/>
    </row>
    <row r="115" spans="1:7" x14ac:dyDescent="0.25">
      <c r="B115" s="329"/>
      <c r="C115" s="330"/>
      <c r="D115" s="330"/>
      <c r="E115" s="330"/>
      <c r="F115" s="330"/>
      <c r="G115" s="331"/>
    </row>
    <row r="116" spans="1:7" x14ac:dyDescent="0.25">
      <c r="A116" s="179" t="s">
        <v>30</v>
      </c>
    </row>
    <row r="117" spans="1:7" x14ac:dyDescent="0.25">
      <c r="A117" s="178"/>
    </row>
    <row r="118" spans="1:7" x14ac:dyDescent="0.25">
      <c r="A118" s="129"/>
    </row>
  </sheetData>
  <sheetProtection password="FA66" sheet="1" objects="1" scenarios="1"/>
  <mergeCells count="34">
    <mergeCell ref="C45:D45"/>
    <mergeCell ref="B34:B36"/>
    <mergeCell ref="C13:G13"/>
    <mergeCell ref="B33:G33"/>
    <mergeCell ref="B52:C52"/>
    <mergeCell ref="C34:G36"/>
    <mergeCell ref="C37:G37"/>
    <mergeCell ref="C38:G38"/>
    <mergeCell ref="E44:G44"/>
    <mergeCell ref="B41:B43"/>
    <mergeCell ref="C44:D44"/>
    <mergeCell ref="C41:G43"/>
    <mergeCell ref="B40:G40"/>
    <mergeCell ref="B64:B65"/>
    <mergeCell ref="C64:G65"/>
    <mergeCell ref="E63:G63"/>
    <mergeCell ref="B53:B54"/>
    <mergeCell ref="C53:G54"/>
    <mergeCell ref="B110:G115"/>
    <mergeCell ref="C9:G9"/>
    <mergeCell ref="B63:C63"/>
    <mergeCell ref="C69:G69"/>
    <mergeCell ref="C55:G55"/>
    <mergeCell ref="C56:G56"/>
    <mergeCell ref="C66:G66"/>
    <mergeCell ref="C67:G67"/>
    <mergeCell ref="C68:G68"/>
    <mergeCell ref="C57:G57"/>
    <mergeCell ref="C58:G58"/>
    <mergeCell ref="C10:G10"/>
    <mergeCell ref="C11:G11"/>
    <mergeCell ref="C12:G12"/>
    <mergeCell ref="B46:C46"/>
    <mergeCell ref="B39:C39"/>
  </mergeCells>
  <conditionalFormatting sqref="B19:D23 B28:D29 B75:D85">
    <cfRule type="expression" dxfId="40" priority="7">
      <formula>NOT(ISBLANK($G19))</formula>
    </cfRule>
  </conditionalFormatting>
  <dataValidations count="2">
    <dataValidation type="list" allowBlank="1" showInputMessage="1" showErrorMessage="1" sqref="C28">
      <formula1>filo_selectie</formula1>
    </dataValidation>
    <dataValidation type="list" allowBlank="1" showInputMessage="1" showErrorMessage="1" sqref="C75:C80">
      <formula1>bio_constrained_selectie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25"/>
  <sheetViews>
    <sheetView topLeftCell="A97" workbookViewId="0">
      <selection activeCell="B115" sqref="B115"/>
    </sheetView>
  </sheetViews>
  <sheetFormatPr defaultRowHeight="15" x14ac:dyDescent="0.25"/>
  <cols>
    <col min="1" max="1" width="35.7109375" style="65" customWidth="1"/>
    <col min="2" max="2" width="16.85546875" style="73" customWidth="1"/>
    <col min="3" max="3" width="37.7109375" style="73" customWidth="1"/>
    <col min="4" max="4" width="9.140625" style="73"/>
    <col min="5" max="5" width="14.28515625" style="73" customWidth="1"/>
    <col min="6" max="6" width="31.5703125" style="73" customWidth="1"/>
    <col min="7" max="11" width="9.140625" style="73"/>
    <col min="12" max="12" width="15.140625" style="73" customWidth="1"/>
    <col min="13" max="13" width="18.7109375" style="73" customWidth="1"/>
    <col min="14" max="18" width="9.140625" style="73"/>
    <col min="19" max="19" width="33.42578125" style="73" customWidth="1"/>
    <col min="20" max="16384" width="9.140625" style="73"/>
  </cols>
  <sheetData>
    <row r="1" spans="1:7" s="59" customFormat="1" ht="30" x14ac:dyDescent="0.25">
      <c r="A1" s="176" t="s">
        <v>29</v>
      </c>
      <c r="B1" s="177"/>
      <c r="C1" s="177"/>
      <c r="D1" s="177"/>
      <c r="E1" s="177"/>
      <c r="F1" s="177"/>
      <c r="G1" s="177"/>
    </row>
    <row r="2" spans="1:7" x14ac:dyDescent="0.25">
      <c r="A2" s="178" t="s">
        <v>257</v>
      </c>
      <c r="B2" s="129"/>
      <c r="C2" s="129"/>
      <c r="D2" s="129"/>
      <c r="E2" s="129"/>
      <c r="F2" s="129"/>
      <c r="G2" s="129"/>
    </row>
    <row r="3" spans="1:7" ht="18.75" x14ac:dyDescent="0.3">
      <c r="A3" s="179"/>
      <c r="B3" s="130" t="s">
        <v>351</v>
      </c>
      <c r="C3" s="129"/>
      <c r="D3" s="134"/>
      <c r="E3" s="129"/>
      <c r="F3" s="129"/>
      <c r="G3" s="134"/>
    </row>
    <row r="4" spans="1:7" ht="18.75" x14ac:dyDescent="0.3">
      <c r="A4" s="179"/>
      <c r="B4" s="130" t="s">
        <v>258</v>
      </c>
      <c r="C4" s="129"/>
      <c r="D4" s="134"/>
      <c r="E4" s="129"/>
      <c r="F4" s="129"/>
      <c r="G4" s="134"/>
    </row>
    <row r="5" spans="1:7" x14ac:dyDescent="0.25">
      <c r="A5" s="179"/>
      <c r="B5" s="129" t="s">
        <v>10</v>
      </c>
      <c r="C5" s="129"/>
      <c r="D5" s="134"/>
      <c r="E5" s="129"/>
      <c r="F5" s="129"/>
      <c r="G5" s="134"/>
    </row>
    <row r="6" spans="1:7" x14ac:dyDescent="0.25">
      <c r="A6" s="179"/>
      <c r="B6" s="129"/>
      <c r="C6" s="129"/>
      <c r="D6" s="134"/>
      <c r="E6" s="129"/>
      <c r="F6" s="129"/>
      <c r="G6" s="134"/>
    </row>
    <row r="7" spans="1:7" x14ac:dyDescent="0.25">
      <c r="A7" s="179"/>
      <c r="B7" s="180" t="s">
        <v>184</v>
      </c>
      <c r="C7" s="129"/>
      <c r="D7" s="134"/>
      <c r="E7" s="129"/>
      <c r="F7" s="129"/>
      <c r="G7" s="134"/>
    </row>
    <row r="8" spans="1:7" x14ac:dyDescent="0.25">
      <c r="A8" s="179"/>
      <c r="B8" s="126"/>
      <c r="C8" s="129"/>
      <c r="D8" s="134"/>
      <c r="E8" s="129"/>
      <c r="F8" s="129"/>
      <c r="G8" s="134"/>
    </row>
    <row r="9" spans="1:7" x14ac:dyDescent="0.25">
      <c r="A9" s="179"/>
      <c r="B9" s="181" t="s">
        <v>0</v>
      </c>
      <c r="C9" s="332"/>
      <c r="D9" s="333"/>
      <c r="E9" s="333"/>
      <c r="F9" s="333"/>
      <c r="G9" s="334"/>
    </row>
    <row r="10" spans="1:7" x14ac:dyDescent="0.25">
      <c r="A10" s="179"/>
      <c r="B10" s="181" t="s">
        <v>1</v>
      </c>
      <c r="C10" s="332"/>
      <c r="D10" s="333"/>
      <c r="E10" s="333"/>
      <c r="F10" s="333"/>
      <c r="G10" s="334"/>
    </row>
    <row r="11" spans="1:7" x14ac:dyDescent="0.25">
      <c r="A11" s="179"/>
      <c r="B11" s="181" t="s">
        <v>9</v>
      </c>
      <c r="C11" s="332"/>
      <c r="D11" s="333"/>
      <c r="E11" s="333"/>
      <c r="F11" s="333"/>
      <c r="G11" s="334"/>
    </row>
    <row r="12" spans="1:7" x14ac:dyDescent="0.25">
      <c r="A12" s="179"/>
      <c r="B12" s="181" t="s">
        <v>6</v>
      </c>
      <c r="C12" s="332" t="s">
        <v>240</v>
      </c>
      <c r="D12" s="333"/>
      <c r="E12" s="333"/>
      <c r="F12" s="333"/>
      <c r="G12" s="334"/>
    </row>
    <row r="13" spans="1:7" x14ac:dyDescent="0.25">
      <c r="A13" s="179"/>
      <c r="B13" s="181" t="s">
        <v>7</v>
      </c>
      <c r="C13" s="332"/>
      <c r="D13" s="333"/>
      <c r="E13" s="333"/>
      <c r="F13" s="333"/>
      <c r="G13" s="334"/>
    </row>
    <row r="14" spans="1:7" x14ac:dyDescent="0.25">
      <c r="A14" s="179"/>
      <c r="B14" s="127"/>
      <c r="C14" s="182"/>
      <c r="D14" s="135"/>
      <c r="E14" s="183"/>
      <c r="F14" s="183"/>
      <c r="G14" s="135"/>
    </row>
    <row r="15" spans="1:7" x14ac:dyDescent="0.25">
      <c r="A15" s="179"/>
      <c r="B15" s="145" t="s">
        <v>305</v>
      </c>
      <c r="C15" s="131"/>
      <c r="D15" s="136"/>
      <c r="E15" s="145" t="s">
        <v>8</v>
      </c>
      <c r="F15" s="184"/>
      <c r="G15" s="185"/>
    </row>
    <row r="16" spans="1:7" x14ac:dyDescent="0.25">
      <c r="A16" s="179"/>
      <c r="B16" s="151" t="s">
        <v>2</v>
      </c>
      <c r="C16" s="152" t="s">
        <v>3</v>
      </c>
      <c r="D16" s="153" t="s">
        <v>4</v>
      </c>
      <c r="E16" s="152" t="s">
        <v>2</v>
      </c>
      <c r="F16" s="152" t="s">
        <v>3</v>
      </c>
      <c r="G16" s="150" t="s">
        <v>4</v>
      </c>
    </row>
    <row r="17" spans="1:7" x14ac:dyDescent="0.25">
      <c r="A17" s="179"/>
      <c r="B17" s="146" t="s">
        <v>96</v>
      </c>
      <c r="C17" s="146" t="s">
        <v>95</v>
      </c>
      <c r="D17" s="147">
        <v>3</v>
      </c>
      <c r="E17" s="148"/>
      <c r="F17" s="148"/>
      <c r="G17" s="171"/>
    </row>
    <row r="18" spans="1:7" x14ac:dyDescent="0.25">
      <c r="A18" s="179"/>
      <c r="B18" s="146" t="s">
        <v>97</v>
      </c>
      <c r="C18" s="146" t="s">
        <v>98</v>
      </c>
      <c r="D18" s="147">
        <v>3</v>
      </c>
      <c r="E18" s="148"/>
      <c r="F18" s="148"/>
      <c r="G18" s="171"/>
    </row>
    <row r="19" spans="1:7" x14ac:dyDescent="0.25">
      <c r="A19" s="179"/>
      <c r="B19" s="146" t="s">
        <v>129</v>
      </c>
      <c r="C19" s="146" t="s">
        <v>130</v>
      </c>
      <c r="D19" s="147">
        <v>3</v>
      </c>
      <c r="E19" s="148"/>
      <c r="F19" s="148"/>
      <c r="G19" s="171"/>
    </row>
    <row r="20" spans="1:7" x14ac:dyDescent="0.25">
      <c r="A20" s="179"/>
      <c r="B20" s="146" t="s">
        <v>123</v>
      </c>
      <c r="C20" s="146" t="s">
        <v>185</v>
      </c>
      <c r="D20" s="147">
        <v>3</v>
      </c>
      <c r="E20" s="148"/>
      <c r="F20" s="148"/>
      <c r="G20" s="171"/>
    </row>
    <row r="21" spans="1:7" x14ac:dyDescent="0.25">
      <c r="A21" s="179"/>
      <c r="B21" s="173" t="str">
        <f>VLOOKUP(C21,ce_lijst,2,0)</f>
        <v/>
      </c>
      <c r="C21" s="157" t="s">
        <v>188</v>
      </c>
      <c r="D21" s="147" t="str">
        <f>VLOOKUP(C21,ce_lijst,3,0)</f>
        <v/>
      </c>
      <c r="E21" s="148"/>
      <c r="F21" s="148"/>
      <c r="G21" s="171"/>
    </row>
    <row r="22" spans="1:7" x14ac:dyDescent="0.25">
      <c r="A22" s="179"/>
      <c r="B22" s="187"/>
      <c r="C22" s="188" t="s">
        <v>5</v>
      </c>
      <c r="D22" s="166">
        <f>SUMIFS(D17:D21, G17:G21, "",E17:E21,"",F17:F21,"")+SUM(G17:G21)</f>
        <v>12</v>
      </c>
      <c r="E22" s="129"/>
      <c r="F22" s="129"/>
      <c r="G22" s="134"/>
    </row>
    <row r="23" spans="1:7" x14ac:dyDescent="0.25">
      <c r="A23" s="179"/>
      <c r="B23" s="187"/>
      <c r="C23" s="188"/>
      <c r="D23" s="200"/>
      <c r="E23" s="129"/>
      <c r="F23" s="129"/>
      <c r="G23" s="134"/>
    </row>
    <row r="24" spans="1:7" x14ac:dyDescent="0.25">
      <c r="A24" s="179"/>
      <c r="B24" s="145" t="s">
        <v>276</v>
      </c>
      <c r="C24" s="158"/>
      <c r="D24" s="165"/>
      <c r="E24" s="145" t="s">
        <v>8</v>
      </c>
      <c r="F24" s="131"/>
      <c r="G24" s="136"/>
    </row>
    <row r="25" spans="1:7" x14ac:dyDescent="0.25">
      <c r="A25" s="179"/>
      <c r="B25" s="154" t="s">
        <v>2</v>
      </c>
      <c r="C25" s="155" t="s">
        <v>3</v>
      </c>
      <c r="D25" s="156" t="s">
        <v>4</v>
      </c>
      <c r="E25" s="152" t="s">
        <v>2</v>
      </c>
      <c r="F25" s="152" t="s">
        <v>3</v>
      </c>
      <c r="G25" s="150" t="s">
        <v>4</v>
      </c>
    </row>
    <row r="26" spans="1:7" x14ac:dyDescent="0.25">
      <c r="A26" s="179"/>
      <c r="B26" s="162" t="str">
        <f>VLOOKUP(C26,filo_lijst,2,FALSE)</f>
        <v/>
      </c>
      <c r="C26" s="133" t="s">
        <v>41</v>
      </c>
      <c r="D26" s="167" t="str">
        <f>VLOOKUP(C26,filo_lijst,3,FALSE)</f>
        <v/>
      </c>
      <c r="E26" s="125"/>
      <c r="F26" s="125"/>
      <c r="G26" s="124"/>
    </row>
    <row r="27" spans="1:7" x14ac:dyDescent="0.25">
      <c r="A27" s="179"/>
      <c r="B27" s="201" t="s">
        <v>151</v>
      </c>
      <c r="C27" s="201" t="s">
        <v>150</v>
      </c>
      <c r="D27" s="202">
        <v>0</v>
      </c>
      <c r="E27" s="125"/>
      <c r="F27" s="125"/>
      <c r="G27" s="124"/>
    </row>
    <row r="28" spans="1:7" x14ac:dyDescent="0.25">
      <c r="A28" s="179"/>
      <c r="B28" s="190"/>
      <c r="C28" s="191" t="s">
        <v>5</v>
      </c>
      <c r="D28" s="166">
        <f>SUMIFS(D26:D27, G26:G27, "")+SUM(G26:G27)</f>
        <v>0</v>
      </c>
      <c r="E28" s="129"/>
      <c r="F28" s="129"/>
      <c r="G28" s="134"/>
    </row>
    <row r="29" spans="1:7" ht="15" customHeight="1" x14ac:dyDescent="0.25">
      <c r="A29" s="179"/>
      <c r="B29" s="129"/>
      <c r="C29" s="129"/>
      <c r="D29" s="134"/>
      <c r="E29" s="129"/>
      <c r="F29" s="129"/>
      <c r="G29" s="134"/>
    </row>
    <row r="30" spans="1:7" x14ac:dyDescent="0.25">
      <c r="A30" s="179"/>
      <c r="B30" s="145" t="s">
        <v>306</v>
      </c>
      <c r="C30" s="140"/>
      <c r="D30" s="144"/>
      <c r="E30" s="145"/>
      <c r="F30" s="184"/>
      <c r="G30" s="185"/>
    </row>
    <row r="31" spans="1:7" x14ac:dyDescent="0.25">
      <c r="A31" s="179"/>
      <c r="B31" s="359" t="s">
        <v>100</v>
      </c>
      <c r="C31" s="360"/>
      <c r="D31" s="360"/>
      <c r="E31" s="360"/>
      <c r="F31" s="360"/>
      <c r="G31" s="361"/>
    </row>
    <row r="32" spans="1:7" x14ac:dyDescent="0.25">
      <c r="A32" s="179"/>
      <c r="B32" s="358" t="s">
        <v>13</v>
      </c>
      <c r="C32" s="362"/>
      <c r="D32" s="362"/>
      <c r="E32" s="362"/>
      <c r="F32" s="362"/>
      <c r="G32" s="362"/>
    </row>
    <row r="33" spans="1:7" x14ac:dyDescent="0.25">
      <c r="A33" s="179"/>
      <c r="B33" s="358"/>
      <c r="C33" s="362"/>
      <c r="D33" s="362"/>
      <c r="E33" s="362"/>
      <c r="F33" s="362"/>
      <c r="G33" s="362"/>
    </row>
    <row r="34" spans="1:7" x14ac:dyDescent="0.25">
      <c r="A34" s="179"/>
      <c r="B34" s="358"/>
      <c r="C34" s="362"/>
      <c r="D34" s="362"/>
      <c r="E34" s="362"/>
      <c r="F34" s="362"/>
      <c r="G34" s="362"/>
    </row>
    <row r="35" spans="1:7" x14ac:dyDescent="0.25">
      <c r="A35" s="179"/>
      <c r="B35" s="119" t="s">
        <v>99</v>
      </c>
      <c r="C35" s="363"/>
      <c r="D35" s="363"/>
      <c r="E35" s="363"/>
      <c r="F35" s="363"/>
      <c r="G35" s="363"/>
    </row>
    <row r="36" spans="1:7" x14ac:dyDescent="0.25">
      <c r="A36" s="179"/>
      <c r="B36" s="119" t="s">
        <v>12</v>
      </c>
      <c r="C36" s="363"/>
      <c r="D36" s="363"/>
      <c r="E36" s="363"/>
      <c r="F36" s="363"/>
      <c r="G36" s="363"/>
    </row>
    <row r="37" spans="1:7" x14ac:dyDescent="0.25">
      <c r="A37" s="179"/>
      <c r="B37" s="343" t="s">
        <v>45</v>
      </c>
      <c r="C37" s="344"/>
      <c r="D37" s="238">
        <v>6</v>
      </c>
      <c r="E37" s="198"/>
      <c r="F37" s="198"/>
      <c r="G37" s="198"/>
    </row>
    <row r="38" spans="1:7" ht="15" customHeight="1" x14ac:dyDescent="0.25">
      <c r="A38" s="179"/>
      <c r="B38" s="370" t="s">
        <v>234</v>
      </c>
      <c r="C38" s="371"/>
      <c r="D38" s="371"/>
      <c r="E38" s="371"/>
      <c r="F38" s="371"/>
      <c r="G38" s="372"/>
    </row>
    <row r="39" spans="1:7" x14ac:dyDescent="0.25">
      <c r="A39" s="179"/>
      <c r="B39" s="365" t="s">
        <v>13</v>
      </c>
      <c r="C39" s="367"/>
      <c r="D39" s="368"/>
      <c r="E39" s="368"/>
      <c r="F39" s="368"/>
      <c r="G39" s="369"/>
    </row>
    <row r="40" spans="1:7" x14ac:dyDescent="0.25">
      <c r="A40" s="179"/>
      <c r="B40" s="365"/>
      <c r="C40" s="367"/>
      <c r="D40" s="368"/>
      <c r="E40" s="368"/>
      <c r="F40" s="368"/>
      <c r="G40" s="369"/>
    </row>
    <row r="41" spans="1:7" x14ac:dyDescent="0.25">
      <c r="A41" s="179"/>
      <c r="B41" s="366"/>
      <c r="C41" s="367"/>
      <c r="D41" s="368"/>
      <c r="E41" s="368"/>
      <c r="F41" s="368"/>
      <c r="G41" s="369"/>
    </row>
    <row r="42" spans="1:7" x14ac:dyDescent="0.25">
      <c r="A42" s="179"/>
      <c r="B42" s="119" t="s">
        <v>99</v>
      </c>
      <c r="C42" s="356"/>
      <c r="D42" s="357"/>
      <c r="E42" s="364" t="s">
        <v>101</v>
      </c>
      <c r="F42" s="364"/>
      <c r="G42" s="364"/>
    </row>
    <row r="43" spans="1:7" x14ac:dyDescent="0.25">
      <c r="A43" s="179"/>
      <c r="B43" s="119" t="s">
        <v>12</v>
      </c>
      <c r="C43" s="356"/>
      <c r="D43" s="357"/>
      <c r="E43" s="152" t="s">
        <v>2</v>
      </c>
      <c r="F43" s="152" t="s">
        <v>3</v>
      </c>
      <c r="G43" s="237" t="s">
        <v>4</v>
      </c>
    </row>
    <row r="44" spans="1:7" x14ac:dyDescent="0.25">
      <c r="A44" s="179"/>
      <c r="B44" s="343" t="s">
        <v>45</v>
      </c>
      <c r="C44" s="344"/>
      <c r="D44" s="199">
        <v>6</v>
      </c>
      <c r="E44" s="121"/>
      <c r="F44" s="121"/>
      <c r="G44" s="122"/>
    </row>
    <row r="45" spans="1:7" x14ac:dyDescent="0.25">
      <c r="A45" s="179"/>
      <c r="B45" s="143"/>
      <c r="C45" s="188" t="s">
        <v>5</v>
      </c>
      <c r="D45" s="166">
        <v>12</v>
      </c>
      <c r="E45" s="129"/>
      <c r="F45" s="129"/>
      <c r="G45" s="134"/>
    </row>
    <row r="46" spans="1:7" customFormat="1" x14ac:dyDescent="0.25"/>
    <row r="47" spans="1:7" x14ac:dyDescent="0.25">
      <c r="A47" s="129"/>
      <c r="B47" s="180" t="s">
        <v>246</v>
      </c>
      <c r="C47" s="129"/>
      <c r="D47" s="129"/>
      <c r="E47" s="129"/>
      <c r="F47" s="129"/>
      <c r="G47" s="134"/>
    </row>
    <row r="48" spans="1:7" x14ac:dyDescent="0.25">
      <c r="A48" s="179"/>
      <c r="B48" s="145" t="s">
        <v>300</v>
      </c>
      <c r="C48" s="140"/>
      <c r="D48" s="144"/>
      <c r="E48" s="145"/>
      <c r="F48" s="184"/>
      <c r="G48" s="185"/>
    </row>
    <row r="49" spans="1:7" x14ac:dyDescent="0.25">
      <c r="A49" s="179"/>
      <c r="B49" s="335" t="s">
        <v>301</v>
      </c>
      <c r="C49" s="336"/>
      <c r="D49" s="174">
        <v>36</v>
      </c>
      <c r="E49" s="373"/>
      <c r="F49" s="374"/>
      <c r="G49" s="186"/>
    </row>
    <row r="50" spans="1:7" x14ac:dyDescent="0.25">
      <c r="A50" s="179"/>
      <c r="B50" s="345" t="s">
        <v>11</v>
      </c>
      <c r="C50" s="347"/>
      <c r="D50" s="348"/>
      <c r="E50" s="348"/>
      <c r="F50" s="348"/>
      <c r="G50" s="349"/>
    </row>
    <row r="51" spans="1:7" x14ac:dyDescent="0.25">
      <c r="A51" s="179"/>
      <c r="B51" s="346"/>
      <c r="C51" s="350"/>
      <c r="D51" s="351"/>
      <c r="E51" s="351"/>
      <c r="F51" s="351"/>
      <c r="G51" s="352"/>
    </row>
    <row r="52" spans="1:7" x14ac:dyDescent="0.25">
      <c r="A52" s="179"/>
      <c r="B52" s="141" t="s">
        <v>86</v>
      </c>
      <c r="C52" s="340"/>
      <c r="D52" s="341"/>
      <c r="E52" s="341"/>
      <c r="F52" s="341"/>
      <c r="G52" s="342"/>
    </row>
    <row r="53" spans="1:7" x14ac:dyDescent="0.25">
      <c r="A53" s="179"/>
      <c r="B53" s="189" t="s">
        <v>12</v>
      </c>
      <c r="C53" s="340"/>
      <c r="D53" s="341"/>
      <c r="E53" s="341"/>
      <c r="F53" s="341"/>
      <c r="G53" s="342"/>
    </row>
    <row r="54" spans="1:7" x14ac:dyDescent="0.25">
      <c r="A54" s="179"/>
      <c r="B54" s="141" t="s">
        <v>87</v>
      </c>
      <c r="C54" s="340"/>
      <c r="D54" s="341"/>
      <c r="E54" s="341"/>
      <c r="F54" s="341"/>
      <c r="G54" s="342"/>
    </row>
    <row r="55" spans="1:7" x14ac:dyDescent="0.25">
      <c r="A55" s="179"/>
      <c r="B55" s="142" t="s">
        <v>12</v>
      </c>
      <c r="C55" s="337"/>
      <c r="D55" s="338"/>
      <c r="E55" s="338"/>
      <c r="F55" s="338"/>
      <c r="G55" s="339"/>
    </row>
    <row r="56" spans="1:7" x14ac:dyDescent="0.25">
      <c r="A56" s="179"/>
      <c r="B56" s="129"/>
      <c r="C56" s="188" t="s">
        <v>244</v>
      </c>
      <c r="D56" s="166">
        <f>SUM(36)</f>
        <v>36</v>
      </c>
      <c r="E56" s="129"/>
      <c r="F56" s="129"/>
      <c r="G56" s="134"/>
    </row>
    <row r="57" spans="1:7" x14ac:dyDescent="0.25">
      <c r="A57" s="179"/>
      <c r="B57" s="265" t="s">
        <v>248</v>
      </c>
      <c r="C57" s="188"/>
      <c r="D57" s="129"/>
      <c r="E57" s="129"/>
      <c r="F57" s="129"/>
      <c r="G57" s="134"/>
    </row>
    <row r="58" spans="1:7" x14ac:dyDescent="0.25">
      <c r="A58" s="179"/>
      <c r="B58" s="180" t="s">
        <v>247</v>
      </c>
      <c r="C58" s="188"/>
      <c r="D58" s="129"/>
      <c r="E58" s="129"/>
      <c r="F58" s="129"/>
      <c r="G58" s="134"/>
    </row>
    <row r="59" spans="1:7" x14ac:dyDescent="0.25">
      <c r="A59" s="179"/>
      <c r="B59" s="145" t="s">
        <v>302</v>
      </c>
      <c r="C59" s="140"/>
      <c r="D59" s="144"/>
      <c r="E59" s="145"/>
      <c r="F59" s="184"/>
      <c r="G59" s="185"/>
    </row>
    <row r="60" spans="1:7" x14ac:dyDescent="0.25">
      <c r="A60" s="179"/>
      <c r="B60" s="335" t="s">
        <v>303</v>
      </c>
      <c r="C60" s="336"/>
      <c r="D60" s="174">
        <v>36</v>
      </c>
      <c r="E60" s="375"/>
      <c r="F60" s="376"/>
      <c r="G60" s="377"/>
    </row>
    <row r="61" spans="1:7" x14ac:dyDescent="0.25">
      <c r="A61" s="179"/>
      <c r="B61" s="345" t="s">
        <v>11</v>
      </c>
      <c r="C61" s="347"/>
      <c r="D61" s="348"/>
      <c r="E61" s="348"/>
      <c r="F61" s="348"/>
      <c r="G61" s="349"/>
    </row>
    <row r="62" spans="1:7" x14ac:dyDescent="0.25">
      <c r="A62" s="179"/>
      <c r="B62" s="346"/>
      <c r="C62" s="350"/>
      <c r="D62" s="351"/>
      <c r="E62" s="351"/>
      <c r="F62" s="351"/>
      <c r="G62" s="352"/>
    </row>
    <row r="63" spans="1:7" x14ac:dyDescent="0.25">
      <c r="A63" s="179"/>
      <c r="B63" s="141" t="s">
        <v>86</v>
      </c>
      <c r="C63" s="340"/>
      <c r="D63" s="341"/>
      <c r="E63" s="341"/>
      <c r="F63" s="341"/>
      <c r="G63" s="342"/>
    </row>
    <row r="64" spans="1:7" x14ac:dyDescent="0.25">
      <c r="A64" s="179"/>
      <c r="B64" s="189" t="s">
        <v>12</v>
      </c>
      <c r="C64" s="340"/>
      <c r="D64" s="341"/>
      <c r="E64" s="341"/>
      <c r="F64" s="341"/>
      <c r="G64" s="342"/>
    </row>
    <row r="65" spans="1:7" x14ac:dyDescent="0.25">
      <c r="A65" s="179"/>
      <c r="B65" s="141" t="s">
        <v>87</v>
      </c>
      <c r="C65" s="340"/>
      <c r="D65" s="341"/>
      <c r="E65" s="341"/>
      <c r="F65" s="341"/>
      <c r="G65" s="342"/>
    </row>
    <row r="66" spans="1:7" x14ac:dyDescent="0.25">
      <c r="A66" s="179"/>
      <c r="B66" s="142" t="s">
        <v>12</v>
      </c>
      <c r="C66" s="337"/>
      <c r="D66" s="338"/>
      <c r="E66" s="338"/>
      <c r="F66" s="338"/>
      <c r="G66" s="339"/>
    </row>
    <row r="67" spans="1:7" x14ac:dyDescent="0.25">
      <c r="A67" s="179"/>
      <c r="B67" s="187"/>
      <c r="C67" s="188" t="s">
        <v>244</v>
      </c>
      <c r="D67" s="166">
        <f>SUM(36)</f>
        <v>36</v>
      </c>
      <c r="E67" s="129"/>
      <c r="F67" s="129"/>
      <c r="G67" s="134"/>
    </row>
    <row r="68" spans="1:7" customFormat="1" x14ac:dyDescent="0.25"/>
    <row r="69" spans="1:7" s="129" customFormat="1" x14ac:dyDescent="0.25">
      <c r="A69" s="179"/>
      <c r="B69" s="180" t="s">
        <v>245</v>
      </c>
      <c r="C69" s="188"/>
      <c r="D69" s="200"/>
      <c r="G69" s="134"/>
    </row>
    <row r="70" spans="1:7" s="129" customFormat="1" x14ac:dyDescent="0.25">
      <c r="A70" s="179"/>
      <c r="B70" s="145" t="s">
        <v>304</v>
      </c>
      <c r="C70" s="131"/>
      <c r="D70" s="136"/>
      <c r="E70" s="261"/>
      <c r="F70" s="262"/>
    </row>
    <row r="71" spans="1:7" s="129" customFormat="1" x14ac:dyDescent="0.25">
      <c r="A71" s="179"/>
      <c r="B71" s="151" t="s">
        <v>2</v>
      </c>
      <c r="C71" s="152" t="s">
        <v>3</v>
      </c>
      <c r="D71" s="306" t="s">
        <v>4</v>
      </c>
      <c r="E71" s="73"/>
      <c r="F71" s="73"/>
      <c r="G71" s="73"/>
    </row>
    <row r="72" spans="1:7" s="129" customFormat="1" x14ac:dyDescent="0.25">
      <c r="A72" s="179"/>
      <c r="B72" s="173" t="str">
        <f t="shared" ref="B72:B76" si="0">VLOOKUP(C72,bio_constrained_lijst,2,0)</f>
        <v/>
      </c>
      <c r="C72" s="157" t="s">
        <v>236</v>
      </c>
      <c r="D72" s="147" t="str">
        <f t="shared" ref="D72:D76" si="1">VLOOKUP(C72,bio_constrained_lijst,3,0)</f>
        <v/>
      </c>
      <c r="E72" s="73"/>
      <c r="F72" s="73"/>
      <c r="G72" s="73"/>
    </row>
    <row r="73" spans="1:7" s="129" customFormat="1" x14ac:dyDescent="0.25">
      <c r="A73" s="179"/>
      <c r="B73" s="173" t="str">
        <f t="shared" si="0"/>
        <v/>
      </c>
      <c r="C73" s="157" t="s">
        <v>15</v>
      </c>
      <c r="D73" s="147" t="str">
        <f t="shared" si="1"/>
        <v/>
      </c>
      <c r="E73" s="73"/>
      <c r="F73" s="73"/>
      <c r="G73" s="73"/>
    </row>
    <row r="74" spans="1:7" s="129" customFormat="1" x14ac:dyDescent="0.25">
      <c r="A74" s="179"/>
      <c r="B74" s="173" t="str">
        <f t="shared" si="0"/>
        <v/>
      </c>
      <c r="C74" s="157" t="s">
        <v>15</v>
      </c>
      <c r="D74" s="147" t="str">
        <f t="shared" si="1"/>
        <v/>
      </c>
      <c r="E74" s="73"/>
      <c r="F74" s="73"/>
      <c r="G74" s="73"/>
    </row>
    <row r="75" spans="1:7" s="129" customFormat="1" x14ac:dyDescent="0.25">
      <c r="A75" s="179"/>
      <c r="B75" s="173" t="str">
        <f t="shared" si="0"/>
        <v/>
      </c>
      <c r="C75" s="157" t="s">
        <v>15</v>
      </c>
      <c r="D75" s="147" t="str">
        <f t="shared" si="1"/>
        <v/>
      </c>
      <c r="E75" s="73"/>
      <c r="F75" s="73"/>
      <c r="G75" s="73"/>
    </row>
    <row r="76" spans="1:7" s="129" customFormat="1" x14ac:dyDescent="0.25">
      <c r="A76" s="179"/>
      <c r="B76" s="173" t="str">
        <f t="shared" si="0"/>
        <v/>
      </c>
      <c r="C76" s="157" t="s">
        <v>15</v>
      </c>
      <c r="D76" s="147" t="str">
        <f t="shared" si="1"/>
        <v/>
      </c>
      <c r="E76" s="73"/>
      <c r="F76" s="73"/>
      <c r="G76" s="73"/>
    </row>
    <row r="77" spans="1:7" s="129" customFormat="1" x14ac:dyDescent="0.25">
      <c r="A77" s="179"/>
      <c r="B77" s="173"/>
      <c r="C77" s="157"/>
      <c r="D77" s="147"/>
      <c r="E77" s="73"/>
      <c r="F77" s="73"/>
      <c r="G77" s="73"/>
    </row>
    <row r="78" spans="1:7" s="129" customFormat="1" x14ac:dyDescent="0.25">
      <c r="A78" s="179"/>
      <c r="B78" s="308"/>
      <c r="C78" s="310" t="s">
        <v>321</v>
      </c>
      <c r="D78" s="309"/>
      <c r="E78" s="73"/>
      <c r="F78" s="73"/>
      <c r="G78" s="73"/>
    </row>
    <row r="79" spans="1:7" s="129" customFormat="1" x14ac:dyDescent="0.25">
      <c r="A79" s="179"/>
      <c r="B79" s="307"/>
      <c r="C79" s="157"/>
      <c r="D79" s="66"/>
      <c r="E79" s="73"/>
      <c r="F79" s="73"/>
      <c r="G79" s="73"/>
    </row>
    <row r="80" spans="1:7" s="129" customFormat="1" x14ac:dyDescent="0.25">
      <c r="A80" s="179"/>
      <c r="B80" s="307"/>
      <c r="C80" s="157"/>
      <c r="D80" s="66"/>
      <c r="E80" s="73"/>
      <c r="F80" s="73"/>
      <c r="G80" s="73"/>
    </row>
    <row r="81" spans="1:7" s="129" customFormat="1" x14ac:dyDescent="0.25">
      <c r="A81" s="179"/>
      <c r="B81" s="307"/>
      <c r="C81" s="157"/>
      <c r="D81" s="66"/>
      <c r="E81" s="73"/>
      <c r="F81" s="73"/>
      <c r="G81" s="73"/>
    </row>
    <row r="82" spans="1:7" s="129" customFormat="1" x14ac:dyDescent="0.25">
      <c r="A82" s="179"/>
      <c r="B82" s="264" t="s">
        <v>242</v>
      </c>
      <c r="C82" s="146" t="s">
        <v>241</v>
      </c>
      <c r="D82" s="147">
        <f>SUM(D49,D60) - 72</f>
        <v>0</v>
      </c>
      <c r="E82" s="73"/>
      <c r="F82" s="73"/>
      <c r="G82" s="73"/>
    </row>
    <row r="83" spans="1:7" s="129" customFormat="1" x14ac:dyDescent="0.25">
      <c r="A83" s="179"/>
      <c r="B83" s="143"/>
      <c r="C83" s="188" t="s">
        <v>5</v>
      </c>
      <c r="D83" s="166">
        <f>SUM(D72:D82)</f>
        <v>0</v>
      </c>
      <c r="G83" s="134"/>
    </row>
    <row r="84" spans="1:7" x14ac:dyDescent="0.25">
      <c r="A84" s="73"/>
      <c r="B84" s="204" t="s">
        <v>256</v>
      </c>
    </row>
    <row r="85" spans="1:7" x14ac:dyDescent="0.25">
      <c r="A85" s="129"/>
      <c r="B85" s="195"/>
      <c r="C85" s="129"/>
      <c r="D85" s="129"/>
      <c r="E85" s="129"/>
      <c r="F85" s="129"/>
      <c r="G85" s="134"/>
    </row>
    <row r="86" spans="1:7" x14ac:dyDescent="0.25">
      <c r="A86" s="179"/>
      <c r="B86" s="159" t="s">
        <v>238</v>
      </c>
      <c r="C86" s="160"/>
      <c r="D86" s="168">
        <f>SUM(D28,D67,D56,D83,D45,D22)</f>
        <v>96</v>
      </c>
      <c r="E86" s="129"/>
      <c r="F86" s="129"/>
      <c r="G86" s="134"/>
    </row>
    <row r="87" spans="1:7" x14ac:dyDescent="0.25">
      <c r="A87" s="179"/>
      <c r="B87" s="129"/>
      <c r="C87" s="129"/>
      <c r="D87" s="134"/>
      <c r="E87" s="129"/>
      <c r="F87" s="129"/>
      <c r="G87" s="134"/>
    </row>
    <row r="88" spans="1:7" x14ac:dyDescent="0.25">
      <c r="A88" s="179"/>
      <c r="B88" s="196" t="s">
        <v>149</v>
      </c>
      <c r="C88" s="197"/>
      <c r="D88" s="197"/>
      <c r="E88" s="197"/>
      <c r="F88" s="197"/>
      <c r="G88" s="197"/>
    </row>
    <row r="89" spans="1:7" x14ac:dyDescent="0.25">
      <c r="A89" s="179"/>
      <c r="B89" s="197"/>
      <c r="C89" s="197"/>
      <c r="D89" s="197"/>
      <c r="E89" s="197"/>
      <c r="F89" s="197"/>
      <c r="G89" s="197"/>
    </row>
    <row r="90" spans="1:7" x14ac:dyDescent="0.25">
      <c r="A90" s="179"/>
      <c r="B90" s="139" t="s">
        <v>280</v>
      </c>
      <c r="C90" s="139"/>
      <c r="D90" s="144"/>
      <c r="E90" s="183"/>
      <c r="F90" s="129"/>
      <c r="G90" s="134"/>
    </row>
    <row r="91" spans="1:7" x14ac:dyDescent="0.25">
      <c r="A91" s="179"/>
      <c r="B91" s="161" t="s">
        <v>2</v>
      </c>
      <c r="C91" s="161" t="s">
        <v>3</v>
      </c>
      <c r="D91" s="169" t="s">
        <v>4</v>
      </c>
      <c r="E91" s="143"/>
      <c r="F91" s="129"/>
      <c r="G91" s="134"/>
    </row>
    <row r="92" spans="1:7" x14ac:dyDescent="0.25">
      <c r="A92" s="179"/>
      <c r="B92" s="133"/>
      <c r="C92" s="133"/>
      <c r="D92" s="138"/>
      <c r="E92" s="192"/>
      <c r="F92" s="129"/>
      <c r="G92" s="134"/>
    </row>
    <row r="93" spans="1:7" x14ac:dyDescent="0.25">
      <c r="A93" s="179"/>
      <c r="B93" s="133"/>
      <c r="C93" s="133"/>
      <c r="D93" s="138"/>
      <c r="E93" s="192"/>
      <c r="F93" s="129"/>
      <c r="G93" s="134"/>
    </row>
    <row r="94" spans="1:7" x14ac:dyDescent="0.25">
      <c r="A94" s="179"/>
      <c r="B94" s="133"/>
      <c r="C94" s="133"/>
      <c r="D94" s="138"/>
      <c r="E94" s="192"/>
      <c r="F94" s="129"/>
      <c r="G94" s="134"/>
    </row>
    <row r="95" spans="1:7" x14ac:dyDescent="0.25">
      <c r="A95" s="179"/>
      <c r="B95" s="133"/>
      <c r="C95" s="133"/>
      <c r="D95" s="138"/>
      <c r="E95" s="192"/>
      <c r="F95" s="129"/>
      <c r="G95" s="134"/>
    </row>
    <row r="96" spans="1:7" x14ac:dyDescent="0.25">
      <c r="A96" s="179"/>
      <c r="B96" s="133"/>
      <c r="C96" s="133"/>
      <c r="D96" s="138"/>
      <c r="E96" s="192"/>
      <c r="F96" s="129"/>
      <c r="G96" s="134"/>
    </row>
    <row r="97" spans="1:7" x14ac:dyDescent="0.25">
      <c r="A97" s="179"/>
      <c r="B97" s="133"/>
      <c r="C97" s="133"/>
      <c r="D97" s="138"/>
      <c r="E97" s="192"/>
      <c r="F97" s="129"/>
      <c r="G97" s="134"/>
    </row>
    <row r="98" spans="1:7" x14ac:dyDescent="0.25">
      <c r="A98" s="179"/>
      <c r="B98" s="133"/>
      <c r="C98" s="133"/>
      <c r="D98" s="138"/>
      <c r="E98" s="192"/>
      <c r="F98" s="129"/>
      <c r="G98" s="134"/>
    </row>
    <row r="99" spans="1:7" x14ac:dyDescent="0.25">
      <c r="A99" s="179"/>
      <c r="B99" s="133"/>
      <c r="C99" s="133"/>
      <c r="D99" s="138"/>
      <c r="E99" s="192"/>
      <c r="F99" s="129"/>
      <c r="G99" s="134"/>
    </row>
    <row r="100" spans="1:7" x14ac:dyDescent="0.25">
      <c r="A100" s="179"/>
      <c r="B100" s="132"/>
      <c r="C100" s="132"/>
      <c r="D100" s="137"/>
      <c r="E100" s="192"/>
      <c r="F100" s="129"/>
      <c r="G100" s="134"/>
    </row>
    <row r="101" spans="1:7" x14ac:dyDescent="0.25">
      <c r="A101" s="179"/>
      <c r="B101" s="132"/>
      <c r="C101" s="132"/>
      <c r="D101" s="137"/>
      <c r="E101" s="192"/>
      <c r="F101" s="129"/>
      <c r="G101" s="134"/>
    </row>
    <row r="102" spans="1:7" x14ac:dyDescent="0.25">
      <c r="A102" s="179"/>
      <c r="B102" s="190"/>
      <c r="C102" s="191" t="s">
        <v>5</v>
      </c>
      <c r="D102" s="170">
        <f>SUM(D92:D101)</f>
        <v>0</v>
      </c>
      <c r="E102" s="193"/>
      <c r="F102" s="129"/>
      <c r="G102" s="134"/>
    </row>
    <row r="103" spans="1:7" x14ac:dyDescent="0.25">
      <c r="A103" s="179"/>
      <c r="B103" s="129"/>
      <c r="C103" s="129"/>
      <c r="D103" s="134"/>
      <c r="E103" s="129"/>
      <c r="F103" s="129"/>
      <c r="G103" s="134"/>
    </row>
    <row r="104" spans="1:7" x14ac:dyDescent="0.25">
      <c r="A104" s="179"/>
      <c r="B104" s="164" t="s">
        <v>239</v>
      </c>
      <c r="C104" s="160"/>
      <c r="D104" s="168">
        <f>SUM(D86,D102)</f>
        <v>96</v>
      </c>
      <c r="E104" s="163" t="s">
        <v>4</v>
      </c>
      <c r="F104" s="129"/>
      <c r="G104" s="134"/>
    </row>
    <row r="105" spans="1:7" x14ac:dyDescent="0.25">
      <c r="A105" s="179"/>
      <c r="B105" s="129"/>
      <c r="C105" s="129"/>
      <c r="D105" s="134"/>
      <c r="E105" s="129"/>
      <c r="F105" s="129"/>
      <c r="G105" s="134"/>
    </row>
    <row r="106" spans="1:7" x14ac:dyDescent="0.25">
      <c r="A106" s="179"/>
      <c r="B106" s="194" t="s">
        <v>14</v>
      </c>
      <c r="C106" s="129"/>
      <c r="D106" s="134"/>
      <c r="E106" s="129"/>
      <c r="F106" s="129"/>
      <c r="G106" s="134"/>
    </row>
    <row r="107" spans="1:7" x14ac:dyDescent="0.25">
      <c r="A107" s="179"/>
      <c r="B107" s="323"/>
      <c r="C107" s="324"/>
      <c r="D107" s="324"/>
      <c r="E107" s="324"/>
      <c r="F107" s="324"/>
      <c r="G107" s="325"/>
    </row>
    <row r="108" spans="1:7" x14ac:dyDescent="0.25">
      <c r="A108" s="179"/>
      <c r="B108" s="326"/>
      <c r="C108" s="327"/>
      <c r="D108" s="327"/>
      <c r="E108" s="327"/>
      <c r="F108" s="327"/>
      <c r="G108" s="328"/>
    </row>
    <row r="109" spans="1:7" x14ac:dyDescent="0.25">
      <c r="A109" s="179"/>
      <c r="B109" s="326"/>
      <c r="C109" s="327"/>
      <c r="D109" s="327"/>
      <c r="E109" s="327"/>
      <c r="F109" s="327"/>
      <c r="G109" s="328"/>
    </row>
    <row r="110" spans="1:7" x14ac:dyDescent="0.25">
      <c r="A110" s="179"/>
      <c r="B110" s="326"/>
      <c r="C110" s="327"/>
      <c r="D110" s="327"/>
      <c r="E110" s="327"/>
      <c r="F110" s="327"/>
      <c r="G110" s="328"/>
    </row>
    <row r="111" spans="1:7" x14ac:dyDescent="0.25">
      <c r="A111" s="179"/>
      <c r="B111" s="326"/>
      <c r="C111" s="327"/>
      <c r="D111" s="327"/>
      <c r="E111" s="327"/>
      <c r="F111" s="327"/>
      <c r="G111" s="328"/>
    </row>
    <row r="112" spans="1:7" x14ac:dyDescent="0.25">
      <c r="A112" s="179"/>
      <c r="B112" s="329"/>
      <c r="C112" s="330"/>
      <c r="D112" s="330"/>
      <c r="E112" s="330"/>
      <c r="F112" s="330"/>
      <c r="G112" s="331"/>
    </row>
    <row r="113" spans="1:7" x14ac:dyDescent="0.25">
      <c r="A113" s="179" t="s">
        <v>30</v>
      </c>
      <c r="B113" s="129"/>
      <c r="C113" s="129"/>
      <c r="D113" s="129"/>
      <c r="E113" s="129"/>
      <c r="F113" s="129"/>
      <c r="G113" s="129"/>
    </row>
    <row r="114" spans="1:7" x14ac:dyDescent="0.25">
      <c r="A114" s="178" t="s">
        <v>339</v>
      </c>
      <c r="B114" s="129"/>
      <c r="C114" s="129"/>
      <c r="D114" s="129"/>
      <c r="E114" s="129"/>
      <c r="F114" s="129"/>
      <c r="G114" s="129"/>
    </row>
    <row r="115" spans="1:7" ht="18.75" x14ac:dyDescent="0.3">
      <c r="A115" s="179"/>
      <c r="B115" s="130" t="s">
        <v>351</v>
      </c>
      <c r="C115" s="129"/>
      <c r="D115" s="134"/>
      <c r="E115" s="129"/>
      <c r="F115" s="129"/>
      <c r="G115" s="134"/>
    </row>
    <row r="116" spans="1:7" ht="18.75" x14ac:dyDescent="0.3">
      <c r="A116" s="179"/>
      <c r="B116" s="130" t="s">
        <v>340</v>
      </c>
      <c r="C116" s="129"/>
      <c r="D116" s="134"/>
      <c r="E116" s="129"/>
      <c r="F116" s="129"/>
      <c r="G116" s="134"/>
    </row>
    <row r="117" spans="1:7" x14ac:dyDescent="0.25">
      <c r="A117" s="179"/>
      <c r="B117" s="129" t="s">
        <v>10</v>
      </c>
      <c r="C117" s="129"/>
      <c r="D117" s="134"/>
      <c r="E117" s="129"/>
      <c r="F117" s="129"/>
      <c r="G117" s="134"/>
    </row>
    <row r="118" spans="1:7" x14ac:dyDescent="0.25">
      <c r="A118" s="179"/>
      <c r="B118" s="129"/>
      <c r="C118" s="129"/>
      <c r="D118" s="134"/>
      <c r="E118" s="129"/>
      <c r="F118" s="129"/>
      <c r="G118" s="134"/>
    </row>
    <row r="119" spans="1:7" x14ac:dyDescent="0.25">
      <c r="A119" s="179"/>
      <c r="B119" s="180" t="s">
        <v>184</v>
      </c>
      <c r="C119" s="129"/>
      <c r="D119" s="134"/>
      <c r="E119" s="129"/>
      <c r="F119" s="129"/>
      <c r="G119" s="134"/>
    </row>
    <row r="120" spans="1:7" x14ac:dyDescent="0.25">
      <c r="A120" s="179"/>
      <c r="B120" s="126"/>
      <c r="C120" s="129"/>
      <c r="D120" s="134"/>
      <c r="E120" s="129"/>
      <c r="F120" s="129"/>
      <c r="G120" s="134"/>
    </row>
    <row r="121" spans="1:7" x14ac:dyDescent="0.25">
      <c r="A121" s="179"/>
      <c r="B121" s="181" t="s">
        <v>0</v>
      </c>
      <c r="C121" s="332"/>
      <c r="D121" s="333"/>
      <c r="E121" s="333"/>
      <c r="F121" s="333"/>
      <c r="G121" s="334"/>
    </row>
    <row r="122" spans="1:7" x14ac:dyDescent="0.25">
      <c r="A122" s="179"/>
      <c r="B122" s="181" t="s">
        <v>1</v>
      </c>
      <c r="C122" s="332"/>
      <c r="D122" s="333"/>
      <c r="E122" s="333"/>
      <c r="F122" s="333"/>
      <c r="G122" s="334"/>
    </row>
    <row r="123" spans="1:7" x14ac:dyDescent="0.25">
      <c r="A123" s="179"/>
      <c r="B123" s="181" t="s">
        <v>9</v>
      </c>
      <c r="C123" s="332"/>
      <c r="D123" s="333"/>
      <c r="E123" s="333"/>
      <c r="F123" s="333"/>
      <c r="G123" s="334"/>
    </row>
    <row r="124" spans="1:7" x14ac:dyDescent="0.25">
      <c r="A124" s="179"/>
      <c r="B124" s="181" t="s">
        <v>6</v>
      </c>
      <c r="C124" s="332" t="s">
        <v>240</v>
      </c>
      <c r="D124" s="333"/>
      <c r="E124" s="333"/>
      <c r="F124" s="333"/>
      <c r="G124" s="334"/>
    </row>
    <row r="125" spans="1:7" x14ac:dyDescent="0.25">
      <c r="A125" s="179"/>
      <c r="B125" s="181" t="s">
        <v>7</v>
      </c>
      <c r="C125" s="332"/>
      <c r="D125" s="333"/>
      <c r="E125" s="333"/>
      <c r="F125" s="333"/>
      <c r="G125" s="334"/>
    </row>
    <row r="126" spans="1:7" x14ac:dyDescent="0.25">
      <c r="A126" s="179"/>
      <c r="B126" s="127"/>
      <c r="C126" s="182"/>
      <c r="D126" s="135"/>
      <c r="E126" s="183"/>
      <c r="F126" s="183"/>
      <c r="G126" s="135"/>
    </row>
    <row r="127" spans="1:7" x14ac:dyDescent="0.25">
      <c r="A127" s="179"/>
      <c r="B127" s="145" t="s">
        <v>305</v>
      </c>
      <c r="C127" s="131"/>
      <c r="D127" s="136"/>
      <c r="E127" s="145" t="s">
        <v>8</v>
      </c>
      <c r="F127" s="184"/>
      <c r="G127" s="185"/>
    </row>
    <row r="128" spans="1:7" x14ac:dyDescent="0.25">
      <c r="A128" s="179"/>
      <c r="B128" s="151" t="s">
        <v>2</v>
      </c>
      <c r="C128" s="152" t="s">
        <v>3</v>
      </c>
      <c r="D128" s="312" t="s">
        <v>4</v>
      </c>
      <c r="E128" s="152" t="s">
        <v>2</v>
      </c>
      <c r="F128" s="152" t="s">
        <v>3</v>
      </c>
      <c r="G128" s="313" t="s">
        <v>4</v>
      </c>
    </row>
    <row r="129" spans="1:7" x14ac:dyDescent="0.25">
      <c r="A129" s="179"/>
      <c r="B129" s="146" t="s">
        <v>96</v>
      </c>
      <c r="C129" s="146" t="s">
        <v>95</v>
      </c>
      <c r="D129" s="147">
        <v>3</v>
      </c>
      <c r="E129" s="148"/>
      <c r="F129" s="148"/>
      <c r="G129" s="171"/>
    </row>
    <row r="130" spans="1:7" x14ac:dyDescent="0.25">
      <c r="A130" s="179"/>
      <c r="B130" s="146" t="s">
        <v>97</v>
      </c>
      <c r="C130" s="146" t="s">
        <v>98</v>
      </c>
      <c r="D130" s="147">
        <v>3</v>
      </c>
      <c r="E130" s="148"/>
      <c r="F130" s="148"/>
      <c r="G130" s="171"/>
    </row>
    <row r="131" spans="1:7" x14ac:dyDescent="0.25">
      <c r="A131" s="179"/>
      <c r="B131" s="146" t="s">
        <v>129</v>
      </c>
      <c r="C131" s="146" t="s">
        <v>130</v>
      </c>
      <c r="D131" s="147">
        <v>3</v>
      </c>
      <c r="E131" s="148"/>
      <c r="F131" s="148"/>
      <c r="G131" s="171"/>
    </row>
    <row r="132" spans="1:7" x14ac:dyDescent="0.25">
      <c r="A132" s="179"/>
      <c r="B132" s="146" t="s">
        <v>123</v>
      </c>
      <c r="C132" s="146" t="s">
        <v>185</v>
      </c>
      <c r="D132" s="147">
        <v>3</v>
      </c>
      <c r="E132" s="148"/>
      <c r="F132" s="148"/>
      <c r="G132" s="171"/>
    </row>
    <row r="133" spans="1:7" x14ac:dyDescent="0.25">
      <c r="A133" s="179"/>
      <c r="B133" s="173" t="str">
        <f>VLOOKUP(C133,ce_lijst,2,0)</f>
        <v/>
      </c>
      <c r="C133" s="157" t="s">
        <v>188</v>
      </c>
      <c r="D133" s="147" t="str">
        <f>VLOOKUP(C133,ce_lijst,3,0)</f>
        <v/>
      </c>
      <c r="E133" s="148"/>
      <c r="F133" s="148"/>
      <c r="G133" s="171"/>
    </row>
    <row r="134" spans="1:7" x14ac:dyDescent="0.25">
      <c r="A134" s="179"/>
      <c r="B134" s="187"/>
      <c r="C134" s="188" t="s">
        <v>5</v>
      </c>
      <c r="D134" s="166">
        <f>SUMIFS(D129:D133, G129:G133, "",E129:E133,"",F129:F133,"")+SUM(G129:G133)</f>
        <v>12</v>
      </c>
      <c r="E134" s="129"/>
      <c r="F134" s="129"/>
      <c r="G134" s="134"/>
    </row>
    <row r="135" spans="1:7" x14ac:dyDescent="0.25">
      <c r="A135" s="179"/>
      <c r="B135" s="187"/>
      <c r="C135" s="188"/>
      <c r="D135" s="200"/>
      <c r="E135" s="129"/>
      <c r="F135" s="129"/>
      <c r="G135" s="134"/>
    </row>
    <row r="136" spans="1:7" x14ac:dyDescent="0.25">
      <c r="A136" s="179"/>
      <c r="B136" s="145" t="s">
        <v>276</v>
      </c>
      <c r="C136" s="158"/>
      <c r="D136" s="165"/>
      <c r="E136" s="145" t="s">
        <v>8</v>
      </c>
      <c r="F136" s="131"/>
      <c r="G136" s="136"/>
    </row>
    <row r="137" spans="1:7" x14ac:dyDescent="0.25">
      <c r="A137" s="179"/>
      <c r="B137" s="154" t="s">
        <v>2</v>
      </c>
      <c r="C137" s="155" t="s">
        <v>3</v>
      </c>
      <c r="D137" s="156" t="s">
        <v>4</v>
      </c>
      <c r="E137" s="152" t="s">
        <v>2</v>
      </c>
      <c r="F137" s="152" t="s">
        <v>3</v>
      </c>
      <c r="G137" s="313" t="s">
        <v>4</v>
      </c>
    </row>
    <row r="138" spans="1:7" x14ac:dyDescent="0.25">
      <c r="A138" s="179"/>
      <c r="B138" s="162" t="str">
        <f>VLOOKUP(C138,filo_lijst,2,FALSE)</f>
        <v/>
      </c>
      <c r="C138" s="133" t="s">
        <v>41</v>
      </c>
      <c r="D138" s="167" t="str">
        <f>VLOOKUP(C138,filo_lijst,3,FALSE)</f>
        <v/>
      </c>
      <c r="E138" s="248"/>
      <c r="F138" s="248"/>
      <c r="G138" s="314"/>
    </row>
    <row r="139" spans="1:7" x14ac:dyDescent="0.25">
      <c r="A139" s="179"/>
      <c r="B139" s="201" t="s">
        <v>151</v>
      </c>
      <c r="C139" s="201" t="s">
        <v>150</v>
      </c>
      <c r="D139" s="202">
        <v>0</v>
      </c>
      <c r="E139" s="248"/>
      <c r="F139" s="248"/>
      <c r="G139" s="314"/>
    </row>
    <row r="140" spans="1:7" x14ac:dyDescent="0.25">
      <c r="A140" s="179"/>
      <c r="B140" s="190"/>
      <c r="C140" s="191" t="s">
        <v>5</v>
      </c>
      <c r="D140" s="166">
        <f>SUMIFS(D138:D139, G138:G139, "")+SUM(G138:G139)</f>
        <v>0</v>
      </c>
      <c r="E140" s="129"/>
      <c r="F140" s="129"/>
      <c r="G140" s="134"/>
    </row>
    <row r="141" spans="1:7" x14ac:dyDescent="0.25">
      <c r="A141" s="179"/>
      <c r="B141" s="129"/>
      <c r="C141" s="129"/>
      <c r="D141" s="134"/>
      <c r="E141" s="129"/>
      <c r="F141" s="129"/>
      <c r="G141" s="134"/>
    </row>
    <row r="142" spans="1:7" x14ac:dyDescent="0.25">
      <c r="A142" s="179"/>
      <c r="B142" s="145" t="s">
        <v>306</v>
      </c>
      <c r="C142" s="140"/>
      <c r="D142" s="144"/>
      <c r="E142" s="145"/>
      <c r="F142" s="184"/>
      <c r="G142" s="185"/>
    </row>
    <row r="143" spans="1:7" x14ac:dyDescent="0.25">
      <c r="A143" s="179"/>
      <c r="B143" s="359" t="s">
        <v>100</v>
      </c>
      <c r="C143" s="360"/>
      <c r="D143" s="360"/>
      <c r="E143" s="360"/>
      <c r="F143" s="360"/>
      <c r="G143" s="361"/>
    </row>
    <row r="144" spans="1:7" x14ac:dyDescent="0.25">
      <c r="A144" s="179"/>
      <c r="B144" s="358" t="s">
        <v>13</v>
      </c>
      <c r="C144" s="362"/>
      <c r="D144" s="362"/>
      <c r="E144" s="362"/>
      <c r="F144" s="362"/>
      <c r="G144" s="362"/>
    </row>
    <row r="145" spans="1:7" x14ac:dyDescent="0.25">
      <c r="A145" s="179"/>
      <c r="B145" s="358"/>
      <c r="C145" s="362"/>
      <c r="D145" s="362"/>
      <c r="E145" s="362"/>
      <c r="F145" s="362"/>
      <c r="G145" s="362"/>
    </row>
    <row r="146" spans="1:7" x14ac:dyDescent="0.25">
      <c r="A146" s="179"/>
      <c r="B146" s="358"/>
      <c r="C146" s="362"/>
      <c r="D146" s="362"/>
      <c r="E146" s="362"/>
      <c r="F146" s="362"/>
      <c r="G146" s="362"/>
    </row>
    <row r="147" spans="1:7" x14ac:dyDescent="0.25">
      <c r="A147" s="179"/>
      <c r="B147" s="119" t="s">
        <v>99</v>
      </c>
      <c r="C147" s="363"/>
      <c r="D147" s="363"/>
      <c r="E147" s="363"/>
      <c r="F147" s="363"/>
      <c r="G147" s="363"/>
    </row>
    <row r="148" spans="1:7" x14ac:dyDescent="0.25">
      <c r="A148" s="179"/>
      <c r="B148" s="119" t="s">
        <v>12</v>
      </c>
      <c r="C148" s="363"/>
      <c r="D148" s="363"/>
      <c r="E148" s="363"/>
      <c r="F148" s="363"/>
      <c r="G148" s="363"/>
    </row>
    <row r="149" spans="1:7" x14ac:dyDescent="0.25">
      <c r="A149" s="179"/>
      <c r="B149" s="343" t="s">
        <v>45</v>
      </c>
      <c r="C149" s="344"/>
      <c r="D149" s="238">
        <v>6</v>
      </c>
      <c r="E149" s="198"/>
      <c r="F149" s="198"/>
      <c r="G149" s="198"/>
    </row>
    <row r="150" spans="1:7" x14ac:dyDescent="0.25">
      <c r="A150" s="179"/>
      <c r="B150" s="370" t="s">
        <v>234</v>
      </c>
      <c r="C150" s="371"/>
      <c r="D150" s="371"/>
      <c r="E150" s="371"/>
      <c r="F150" s="371"/>
      <c r="G150" s="372"/>
    </row>
    <row r="151" spans="1:7" x14ac:dyDescent="0.25">
      <c r="A151" s="179"/>
      <c r="B151" s="365" t="s">
        <v>13</v>
      </c>
      <c r="C151" s="367"/>
      <c r="D151" s="368"/>
      <c r="E151" s="368"/>
      <c r="F151" s="368"/>
      <c r="G151" s="369"/>
    </row>
    <row r="152" spans="1:7" x14ac:dyDescent="0.25">
      <c r="A152" s="179"/>
      <c r="B152" s="365"/>
      <c r="C152" s="367"/>
      <c r="D152" s="368"/>
      <c r="E152" s="368"/>
      <c r="F152" s="368"/>
      <c r="G152" s="369"/>
    </row>
    <row r="153" spans="1:7" x14ac:dyDescent="0.25">
      <c r="A153" s="179"/>
      <c r="B153" s="366"/>
      <c r="C153" s="367"/>
      <c r="D153" s="368"/>
      <c r="E153" s="368"/>
      <c r="F153" s="368"/>
      <c r="G153" s="369"/>
    </row>
    <row r="154" spans="1:7" x14ac:dyDescent="0.25">
      <c r="A154" s="179"/>
      <c r="B154" s="119" t="s">
        <v>99</v>
      </c>
      <c r="C154" s="356"/>
      <c r="D154" s="357"/>
      <c r="E154" s="364" t="s">
        <v>101</v>
      </c>
      <c r="F154" s="364"/>
      <c r="G154" s="364"/>
    </row>
    <row r="155" spans="1:7" x14ac:dyDescent="0.25">
      <c r="A155" s="179"/>
      <c r="B155" s="119" t="s">
        <v>12</v>
      </c>
      <c r="C155" s="356"/>
      <c r="D155" s="357"/>
      <c r="E155" s="152" t="s">
        <v>2</v>
      </c>
      <c r="F155" s="152" t="s">
        <v>3</v>
      </c>
      <c r="G155" s="313" t="s">
        <v>4</v>
      </c>
    </row>
    <row r="156" spans="1:7" x14ac:dyDescent="0.25">
      <c r="A156" s="179"/>
      <c r="B156" s="343" t="s">
        <v>45</v>
      </c>
      <c r="C156" s="344"/>
      <c r="D156" s="199">
        <v>6</v>
      </c>
      <c r="E156" s="121"/>
      <c r="F156" s="121"/>
      <c r="G156" s="316"/>
    </row>
    <row r="157" spans="1:7" x14ac:dyDescent="0.25">
      <c r="A157" s="179"/>
      <c r="B157" s="143"/>
      <c r="C157" s="188" t="s">
        <v>5</v>
      </c>
      <c r="D157" s="166">
        <v>12</v>
      </c>
      <c r="E157" s="129"/>
      <c r="F157" s="129"/>
      <c r="G157" s="134"/>
    </row>
    <row r="158" spans="1:7" x14ac:dyDescent="0.25">
      <c r="A158" s="73"/>
    </row>
    <row r="159" spans="1:7" x14ac:dyDescent="0.25">
      <c r="A159" s="129"/>
      <c r="B159" s="180" t="s">
        <v>246</v>
      </c>
      <c r="C159" s="129"/>
      <c r="D159" s="129"/>
      <c r="E159" s="129"/>
      <c r="F159" s="129"/>
      <c r="G159" s="134"/>
    </row>
    <row r="160" spans="1:7" x14ac:dyDescent="0.25">
      <c r="A160" s="179"/>
      <c r="B160" s="145" t="s">
        <v>300</v>
      </c>
      <c r="C160" s="140"/>
      <c r="D160" s="144"/>
      <c r="E160" s="145"/>
      <c r="F160" s="184"/>
      <c r="G160" s="185"/>
    </row>
    <row r="161" spans="1:7" x14ac:dyDescent="0.25">
      <c r="A161" s="179"/>
      <c r="B161" s="335" t="s">
        <v>301</v>
      </c>
      <c r="C161" s="336"/>
      <c r="D161" s="174">
        <v>36</v>
      </c>
      <c r="E161" s="373"/>
      <c r="F161" s="374"/>
      <c r="G161" s="186"/>
    </row>
    <row r="162" spans="1:7" x14ac:dyDescent="0.25">
      <c r="A162" s="179"/>
      <c r="B162" s="345" t="s">
        <v>11</v>
      </c>
      <c r="C162" s="347"/>
      <c r="D162" s="348"/>
      <c r="E162" s="348"/>
      <c r="F162" s="348"/>
      <c r="G162" s="349"/>
    </row>
    <row r="163" spans="1:7" x14ac:dyDescent="0.25">
      <c r="A163" s="179"/>
      <c r="B163" s="346"/>
      <c r="C163" s="350"/>
      <c r="D163" s="351"/>
      <c r="E163" s="351"/>
      <c r="F163" s="351"/>
      <c r="G163" s="352"/>
    </row>
    <row r="164" spans="1:7" x14ac:dyDescent="0.25">
      <c r="A164" s="179"/>
      <c r="B164" s="141" t="s">
        <v>86</v>
      </c>
      <c r="C164" s="340"/>
      <c r="D164" s="341"/>
      <c r="E164" s="341"/>
      <c r="F164" s="341"/>
      <c r="G164" s="342"/>
    </row>
    <row r="165" spans="1:7" x14ac:dyDescent="0.25">
      <c r="A165" s="179"/>
      <c r="B165" s="189" t="s">
        <v>12</v>
      </c>
      <c r="C165" s="340"/>
      <c r="D165" s="341"/>
      <c r="E165" s="341"/>
      <c r="F165" s="341"/>
      <c r="G165" s="342"/>
    </row>
    <row r="166" spans="1:7" x14ac:dyDescent="0.25">
      <c r="A166" s="179"/>
      <c r="B166" s="141" t="s">
        <v>87</v>
      </c>
      <c r="C166" s="340"/>
      <c r="D166" s="341"/>
      <c r="E166" s="341"/>
      <c r="F166" s="341"/>
      <c r="G166" s="342"/>
    </row>
    <row r="167" spans="1:7" x14ac:dyDescent="0.25">
      <c r="A167" s="179"/>
      <c r="B167" s="142" t="s">
        <v>12</v>
      </c>
      <c r="C167" s="337"/>
      <c r="D167" s="338"/>
      <c r="E167" s="338"/>
      <c r="F167" s="338"/>
      <c r="G167" s="339"/>
    </row>
    <row r="168" spans="1:7" x14ac:dyDescent="0.25">
      <c r="A168" s="179"/>
      <c r="B168" s="129"/>
      <c r="C168" s="188" t="s">
        <v>244</v>
      </c>
      <c r="D168" s="166">
        <f>SUM(36)</f>
        <v>36</v>
      </c>
      <c r="E168" s="129"/>
      <c r="F168" s="129"/>
      <c r="G168" s="134"/>
    </row>
    <row r="169" spans="1:7" x14ac:dyDescent="0.25">
      <c r="A169" s="179"/>
      <c r="B169" s="265" t="s">
        <v>248</v>
      </c>
      <c r="C169" s="188"/>
      <c r="D169" s="129"/>
      <c r="E169" s="129"/>
      <c r="F169" s="129"/>
      <c r="G169" s="134"/>
    </row>
    <row r="170" spans="1:7" x14ac:dyDescent="0.25">
      <c r="A170" s="179"/>
      <c r="B170" s="180" t="s">
        <v>247</v>
      </c>
      <c r="C170" s="188"/>
      <c r="D170" s="129"/>
      <c r="E170" s="129"/>
      <c r="F170" s="129"/>
      <c r="G170" s="134"/>
    </row>
    <row r="171" spans="1:7" x14ac:dyDescent="0.25">
      <c r="A171" s="179"/>
      <c r="B171" s="145" t="s">
        <v>302</v>
      </c>
      <c r="C171" s="140"/>
      <c r="D171" s="144"/>
      <c r="E171" s="145"/>
      <c r="F171" s="184"/>
      <c r="G171" s="185"/>
    </row>
    <row r="172" spans="1:7" x14ac:dyDescent="0.25">
      <c r="A172" s="179"/>
      <c r="B172" s="335" t="s">
        <v>303</v>
      </c>
      <c r="C172" s="336"/>
      <c r="D172" s="174">
        <v>36</v>
      </c>
      <c r="E172" s="375"/>
      <c r="F172" s="376"/>
      <c r="G172" s="377"/>
    </row>
    <row r="173" spans="1:7" x14ac:dyDescent="0.25">
      <c r="A173" s="179"/>
      <c r="B173" s="345" t="s">
        <v>11</v>
      </c>
      <c r="C173" s="347"/>
      <c r="D173" s="348"/>
      <c r="E173" s="348"/>
      <c r="F173" s="348"/>
      <c r="G173" s="349"/>
    </row>
    <row r="174" spans="1:7" x14ac:dyDescent="0.25">
      <c r="A174" s="179"/>
      <c r="B174" s="346"/>
      <c r="C174" s="350"/>
      <c r="D174" s="351"/>
      <c r="E174" s="351"/>
      <c r="F174" s="351"/>
      <c r="G174" s="352"/>
    </row>
    <row r="175" spans="1:7" x14ac:dyDescent="0.25">
      <c r="A175" s="179"/>
      <c r="B175" s="141" t="s">
        <v>86</v>
      </c>
      <c r="C175" s="340"/>
      <c r="D175" s="341"/>
      <c r="E175" s="341"/>
      <c r="F175" s="341"/>
      <c r="G175" s="342"/>
    </row>
    <row r="176" spans="1:7" x14ac:dyDescent="0.25">
      <c r="A176" s="179"/>
      <c r="B176" s="189" t="s">
        <v>12</v>
      </c>
      <c r="C176" s="340"/>
      <c r="D176" s="341"/>
      <c r="E176" s="341"/>
      <c r="F176" s="341"/>
      <c r="G176" s="342"/>
    </row>
    <row r="177" spans="1:7" x14ac:dyDescent="0.25">
      <c r="A177" s="179"/>
      <c r="B177" s="141" t="s">
        <v>87</v>
      </c>
      <c r="C177" s="340"/>
      <c r="D177" s="341"/>
      <c r="E177" s="341"/>
      <c r="F177" s="341"/>
      <c r="G177" s="342"/>
    </row>
    <row r="178" spans="1:7" x14ac:dyDescent="0.25">
      <c r="A178" s="179"/>
      <c r="B178" s="142" t="s">
        <v>12</v>
      </c>
      <c r="C178" s="337"/>
      <c r="D178" s="338"/>
      <c r="E178" s="338"/>
      <c r="F178" s="338"/>
      <c r="G178" s="339"/>
    </row>
    <row r="179" spans="1:7" x14ac:dyDescent="0.25">
      <c r="A179" s="179"/>
      <c r="B179" s="187"/>
      <c r="C179" s="188" t="s">
        <v>244</v>
      </c>
      <c r="D179" s="166">
        <f>SUM(36)</f>
        <v>36</v>
      </c>
      <c r="E179" s="129"/>
      <c r="F179" s="129"/>
      <c r="G179" s="134"/>
    </row>
    <row r="180" spans="1:7" x14ac:dyDescent="0.25">
      <c r="A180" s="73"/>
    </row>
    <row r="181" spans="1:7" x14ac:dyDescent="0.25">
      <c r="A181" s="179"/>
      <c r="B181" s="180" t="s">
        <v>245</v>
      </c>
      <c r="C181" s="188"/>
      <c r="D181" s="200"/>
      <c r="E181" s="129"/>
      <c r="F181" s="129"/>
      <c r="G181" s="134"/>
    </row>
    <row r="182" spans="1:7" x14ac:dyDescent="0.25">
      <c r="A182" s="179"/>
      <c r="B182" s="145" t="s">
        <v>304</v>
      </c>
      <c r="C182" s="131"/>
      <c r="D182" s="136"/>
      <c r="E182" s="261"/>
      <c r="F182" s="262"/>
      <c r="G182" s="129"/>
    </row>
    <row r="183" spans="1:7" x14ac:dyDescent="0.25">
      <c r="A183" s="179"/>
      <c r="B183" s="151" t="s">
        <v>2</v>
      </c>
      <c r="C183" s="152" t="s">
        <v>3</v>
      </c>
      <c r="D183" s="312" t="s">
        <v>4</v>
      </c>
    </row>
    <row r="184" spans="1:7" x14ac:dyDescent="0.25">
      <c r="A184" s="179"/>
      <c r="B184" s="173" t="str">
        <f t="shared" ref="B184:B188" si="2">VLOOKUP(C184,bio_constrained_lijst,2,0)</f>
        <v/>
      </c>
      <c r="C184" s="157" t="s">
        <v>236</v>
      </c>
      <c r="D184" s="147" t="str">
        <f t="shared" ref="D184:D188" si="3">VLOOKUP(C184,bio_constrained_lijst,3,0)</f>
        <v/>
      </c>
    </row>
    <row r="185" spans="1:7" x14ac:dyDescent="0.25">
      <c r="A185" s="179"/>
      <c r="B185" s="173" t="str">
        <f t="shared" si="2"/>
        <v/>
      </c>
      <c r="C185" s="157" t="s">
        <v>15</v>
      </c>
      <c r="D185" s="147" t="str">
        <f t="shared" si="3"/>
        <v/>
      </c>
    </row>
    <row r="186" spans="1:7" x14ac:dyDescent="0.25">
      <c r="A186" s="179"/>
      <c r="B186" s="173" t="str">
        <f t="shared" si="2"/>
        <v/>
      </c>
      <c r="C186" s="157" t="s">
        <v>15</v>
      </c>
      <c r="D186" s="147" t="str">
        <f t="shared" si="3"/>
        <v/>
      </c>
    </row>
    <row r="187" spans="1:7" x14ac:dyDescent="0.25">
      <c r="A187" s="179"/>
      <c r="B187" s="173" t="str">
        <f t="shared" si="2"/>
        <v/>
      </c>
      <c r="C187" s="157" t="s">
        <v>15</v>
      </c>
      <c r="D187" s="147" t="str">
        <f t="shared" si="3"/>
        <v/>
      </c>
    </row>
    <row r="188" spans="1:7" x14ac:dyDescent="0.25">
      <c r="A188" s="179"/>
      <c r="B188" s="173" t="str">
        <f t="shared" si="2"/>
        <v/>
      </c>
      <c r="C188" s="157" t="s">
        <v>15</v>
      </c>
      <c r="D188" s="147" t="str">
        <f t="shared" si="3"/>
        <v/>
      </c>
    </row>
    <row r="189" spans="1:7" x14ac:dyDescent="0.25">
      <c r="A189" s="179"/>
      <c r="B189" s="173"/>
      <c r="C189" s="157"/>
      <c r="D189" s="147"/>
    </row>
    <row r="190" spans="1:7" x14ac:dyDescent="0.25">
      <c r="A190" s="179"/>
      <c r="B190" s="308"/>
      <c r="C190" s="310" t="s">
        <v>321</v>
      </c>
      <c r="D190" s="309"/>
    </row>
    <row r="191" spans="1:7" x14ac:dyDescent="0.25">
      <c r="A191" s="179"/>
      <c r="B191" s="307"/>
      <c r="C191" s="157"/>
      <c r="D191" s="66"/>
    </row>
    <row r="192" spans="1:7" x14ac:dyDescent="0.25">
      <c r="A192" s="179"/>
      <c r="B192" s="307"/>
      <c r="C192" s="157"/>
      <c r="D192" s="66"/>
    </row>
    <row r="193" spans="1:7" x14ac:dyDescent="0.25">
      <c r="A193" s="179"/>
      <c r="B193" s="307"/>
      <c r="C193" s="157"/>
      <c r="D193" s="66"/>
    </row>
    <row r="194" spans="1:7" x14ac:dyDescent="0.25">
      <c r="A194" s="179"/>
      <c r="B194" s="264" t="s">
        <v>242</v>
      </c>
      <c r="C194" s="146" t="s">
        <v>241</v>
      </c>
      <c r="D194" s="147">
        <f>SUM(D161,D172) - 72</f>
        <v>0</v>
      </c>
    </row>
    <row r="195" spans="1:7" x14ac:dyDescent="0.25">
      <c r="A195" s="179"/>
      <c r="B195" s="143"/>
      <c r="C195" s="188" t="s">
        <v>5</v>
      </c>
      <c r="D195" s="166">
        <f>SUM(D184:D194)</f>
        <v>0</v>
      </c>
      <c r="E195" s="129"/>
      <c r="F195" s="129"/>
      <c r="G195" s="134"/>
    </row>
    <row r="196" spans="1:7" x14ac:dyDescent="0.25">
      <c r="A196" s="73"/>
      <c r="B196" s="204" t="s">
        <v>256</v>
      </c>
    </row>
    <row r="197" spans="1:7" x14ac:dyDescent="0.25">
      <c r="A197" s="129"/>
      <c r="B197" s="195"/>
      <c r="C197" s="129"/>
      <c r="D197" s="129"/>
      <c r="E197" s="129"/>
      <c r="F197" s="129"/>
      <c r="G197" s="134"/>
    </row>
    <row r="198" spans="1:7" x14ac:dyDescent="0.25">
      <c r="A198" s="179"/>
      <c r="B198" s="159" t="s">
        <v>238</v>
      </c>
      <c r="C198" s="160"/>
      <c r="D198" s="168">
        <f>SUM(D140,D179,D168,D195,D157,D134)</f>
        <v>96</v>
      </c>
      <c r="E198" s="129"/>
      <c r="F198" s="129"/>
      <c r="G198" s="134"/>
    </row>
    <row r="199" spans="1:7" x14ac:dyDescent="0.25">
      <c r="A199" s="179"/>
      <c r="B199" s="129"/>
      <c r="C199" s="129"/>
      <c r="D199" s="134"/>
      <c r="E199" s="129"/>
      <c r="F199" s="129"/>
      <c r="G199" s="134"/>
    </row>
    <row r="200" spans="1:7" x14ac:dyDescent="0.25">
      <c r="A200" s="179"/>
      <c r="B200" s="196" t="s">
        <v>149</v>
      </c>
      <c r="C200" s="197"/>
      <c r="D200" s="197"/>
      <c r="E200" s="197"/>
      <c r="F200" s="197"/>
      <c r="G200" s="197"/>
    </row>
    <row r="201" spans="1:7" x14ac:dyDescent="0.25">
      <c r="A201" s="179"/>
      <c r="B201" s="197"/>
      <c r="C201" s="197"/>
      <c r="D201" s="197"/>
      <c r="E201" s="197"/>
      <c r="F201" s="197"/>
      <c r="G201" s="197"/>
    </row>
    <row r="202" spans="1:7" x14ac:dyDescent="0.25">
      <c r="A202" s="179"/>
      <c r="B202" s="139" t="s">
        <v>280</v>
      </c>
      <c r="C202" s="139"/>
      <c r="D202" s="144"/>
      <c r="E202" s="183"/>
      <c r="F202" s="129"/>
      <c r="G202" s="134"/>
    </row>
    <row r="203" spans="1:7" x14ac:dyDescent="0.25">
      <c r="A203" s="179"/>
      <c r="B203" s="161" t="s">
        <v>2</v>
      </c>
      <c r="C203" s="161" t="s">
        <v>3</v>
      </c>
      <c r="D203" s="169" t="s">
        <v>4</v>
      </c>
      <c r="E203" s="143"/>
      <c r="F203" s="129"/>
      <c r="G203" s="134"/>
    </row>
    <row r="204" spans="1:7" x14ac:dyDescent="0.25">
      <c r="A204" s="179"/>
      <c r="B204" s="133"/>
      <c r="C204" s="133"/>
      <c r="D204" s="138"/>
      <c r="E204" s="192"/>
      <c r="F204" s="129"/>
      <c r="G204" s="134"/>
    </row>
    <row r="205" spans="1:7" x14ac:dyDescent="0.25">
      <c r="A205" s="179"/>
      <c r="B205" s="133"/>
      <c r="C205" s="133"/>
      <c r="D205" s="138"/>
      <c r="E205" s="192"/>
      <c r="F205" s="129"/>
      <c r="G205" s="134"/>
    </row>
    <row r="206" spans="1:7" x14ac:dyDescent="0.25">
      <c r="A206" s="179"/>
      <c r="B206" s="133"/>
      <c r="C206" s="133"/>
      <c r="D206" s="138"/>
      <c r="E206" s="192"/>
      <c r="F206" s="129"/>
      <c r="G206" s="134"/>
    </row>
    <row r="207" spans="1:7" x14ac:dyDescent="0.25">
      <c r="A207" s="179"/>
      <c r="B207" s="133"/>
      <c r="C207" s="133"/>
      <c r="D207" s="138"/>
      <c r="E207" s="192"/>
      <c r="F207" s="129"/>
      <c r="G207" s="134"/>
    </row>
    <row r="208" spans="1:7" x14ac:dyDescent="0.25">
      <c r="A208" s="179"/>
      <c r="B208" s="133"/>
      <c r="C208" s="133"/>
      <c r="D208" s="138"/>
      <c r="E208" s="192"/>
      <c r="F208" s="129"/>
      <c r="G208" s="134"/>
    </row>
    <row r="209" spans="1:7" x14ac:dyDescent="0.25">
      <c r="A209" s="179"/>
      <c r="B209" s="133"/>
      <c r="C209" s="133"/>
      <c r="D209" s="138"/>
      <c r="E209" s="192"/>
      <c r="F209" s="129"/>
      <c r="G209" s="134"/>
    </row>
    <row r="210" spans="1:7" x14ac:dyDescent="0.25">
      <c r="A210" s="179"/>
      <c r="B210" s="133"/>
      <c r="C210" s="133"/>
      <c r="D210" s="138"/>
      <c r="E210" s="192"/>
      <c r="F210" s="129"/>
      <c r="G210" s="134"/>
    </row>
    <row r="211" spans="1:7" x14ac:dyDescent="0.25">
      <c r="A211" s="179"/>
      <c r="B211" s="133"/>
      <c r="C211" s="133"/>
      <c r="D211" s="138"/>
      <c r="E211" s="192"/>
      <c r="F211" s="129"/>
      <c r="G211" s="134"/>
    </row>
    <row r="212" spans="1:7" x14ac:dyDescent="0.25">
      <c r="A212" s="179"/>
      <c r="B212" s="132"/>
      <c r="C212" s="132"/>
      <c r="D212" s="137"/>
      <c r="E212" s="192"/>
      <c r="F212" s="129"/>
      <c r="G212" s="134"/>
    </row>
    <row r="213" spans="1:7" x14ac:dyDescent="0.25">
      <c r="A213" s="179"/>
      <c r="B213" s="132"/>
      <c r="C213" s="132"/>
      <c r="D213" s="137"/>
      <c r="E213" s="192"/>
      <c r="F213" s="129"/>
      <c r="G213" s="134"/>
    </row>
    <row r="214" spans="1:7" x14ac:dyDescent="0.25">
      <c r="A214" s="179"/>
      <c r="B214" s="190"/>
      <c r="C214" s="191" t="s">
        <v>5</v>
      </c>
      <c r="D214" s="170">
        <f>SUM(D204:D213)</f>
        <v>0</v>
      </c>
      <c r="E214" s="193"/>
      <c r="F214" s="129"/>
      <c r="G214" s="134"/>
    </row>
    <row r="215" spans="1:7" x14ac:dyDescent="0.25">
      <c r="A215" s="179"/>
      <c r="B215" s="129"/>
      <c r="C215" s="129"/>
      <c r="D215" s="134"/>
      <c r="E215" s="129"/>
      <c r="F215" s="129"/>
      <c r="G215" s="134"/>
    </row>
    <row r="216" spans="1:7" x14ac:dyDescent="0.25">
      <c r="A216" s="179"/>
      <c r="B216" s="164" t="s">
        <v>239</v>
      </c>
      <c r="C216" s="160"/>
      <c r="D216" s="168">
        <f>SUM(D198,D214)</f>
        <v>96</v>
      </c>
      <c r="E216" s="163" t="s">
        <v>4</v>
      </c>
      <c r="F216" s="129"/>
      <c r="G216" s="134"/>
    </row>
    <row r="217" spans="1:7" x14ac:dyDescent="0.25">
      <c r="A217" s="179"/>
      <c r="B217" s="129"/>
      <c r="C217" s="129"/>
      <c r="D217" s="134"/>
      <c r="E217" s="129"/>
      <c r="F217" s="129"/>
      <c r="G217" s="134"/>
    </row>
    <row r="218" spans="1:7" x14ac:dyDescent="0.25">
      <c r="A218" s="179"/>
      <c r="B218" s="194" t="s">
        <v>14</v>
      </c>
      <c r="C218" s="129"/>
      <c r="D218" s="134"/>
      <c r="E218" s="129"/>
      <c r="F218" s="129"/>
      <c r="G218" s="134"/>
    </row>
    <row r="219" spans="1:7" x14ac:dyDescent="0.25">
      <c r="A219" s="179"/>
      <c r="B219" s="323"/>
      <c r="C219" s="324"/>
      <c r="D219" s="324"/>
      <c r="E219" s="324"/>
      <c r="F219" s="324"/>
      <c r="G219" s="325"/>
    </row>
    <row r="220" spans="1:7" x14ac:dyDescent="0.25">
      <c r="A220" s="179"/>
      <c r="B220" s="326"/>
      <c r="C220" s="327"/>
      <c r="D220" s="327"/>
      <c r="E220" s="327"/>
      <c r="F220" s="327"/>
      <c r="G220" s="328"/>
    </row>
    <row r="221" spans="1:7" x14ac:dyDescent="0.25">
      <c r="A221" s="179"/>
      <c r="B221" s="326"/>
      <c r="C221" s="327"/>
      <c r="D221" s="327"/>
      <c r="E221" s="327"/>
      <c r="F221" s="327"/>
      <c r="G221" s="328"/>
    </row>
    <row r="222" spans="1:7" x14ac:dyDescent="0.25">
      <c r="A222" s="179"/>
      <c r="B222" s="326"/>
      <c r="C222" s="327"/>
      <c r="D222" s="327"/>
      <c r="E222" s="327"/>
      <c r="F222" s="327"/>
      <c r="G222" s="328"/>
    </row>
    <row r="223" spans="1:7" x14ac:dyDescent="0.25">
      <c r="A223" s="179"/>
      <c r="B223" s="326"/>
      <c r="C223" s="327"/>
      <c r="D223" s="327"/>
      <c r="E223" s="327"/>
      <c r="F223" s="327"/>
      <c r="G223" s="328"/>
    </row>
    <row r="224" spans="1:7" x14ac:dyDescent="0.25">
      <c r="A224" s="179"/>
      <c r="B224" s="329"/>
      <c r="C224" s="330"/>
      <c r="D224" s="330"/>
      <c r="E224" s="330"/>
      <c r="F224" s="330"/>
      <c r="G224" s="331"/>
    </row>
    <row r="225" spans="1:7" x14ac:dyDescent="0.25">
      <c r="A225" s="179" t="s">
        <v>30</v>
      </c>
      <c r="B225" s="129"/>
      <c r="C225" s="129"/>
      <c r="D225" s="129"/>
      <c r="E225" s="129"/>
      <c r="F225" s="129"/>
      <c r="G225" s="129"/>
    </row>
  </sheetData>
  <sheetProtection password="FA66" sheet="1" objects="1" scenarios="1"/>
  <mergeCells count="70">
    <mergeCell ref="C178:G178"/>
    <mergeCell ref="B219:G224"/>
    <mergeCell ref="B173:B174"/>
    <mergeCell ref="C173:G174"/>
    <mergeCell ref="C175:G175"/>
    <mergeCell ref="C176:G176"/>
    <mergeCell ref="C177:G177"/>
    <mergeCell ref="C164:G164"/>
    <mergeCell ref="C165:G165"/>
    <mergeCell ref="C166:G166"/>
    <mergeCell ref="C167:G167"/>
    <mergeCell ref="B172:C172"/>
    <mergeCell ref="E172:G172"/>
    <mergeCell ref="C155:D155"/>
    <mergeCell ref="B156:C156"/>
    <mergeCell ref="B161:C161"/>
    <mergeCell ref="E161:F161"/>
    <mergeCell ref="B162:B163"/>
    <mergeCell ref="C162:G163"/>
    <mergeCell ref="B149:C149"/>
    <mergeCell ref="B150:G150"/>
    <mergeCell ref="B151:B153"/>
    <mergeCell ref="C151:G153"/>
    <mergeCell ref="C154:D154"/>
    <mergeCell ref="E154:G154"/>
    <mergeCell ref="B143:G143"/>
    <mergeCell ref="B144:B146"/>
    <mergeCell ref="C144:G146"/>
    <mergeCell ref="C147:G147"/>
    <mergeCell ref="C148:G148"/>
    <mergeCell ref="C121:G121"/>
    <mergeCell ref="C122:G122"/>
    <mergeCell ref="C123:G123"/>
    <mergeCell ref="C124:G124"/>
    <mergeCell ref="C125:G125"/>
    <mergeCell ref="B39:B41"/>
    <mergeCell ref="B37:C37"/>
    <mergeCell ref="B49:C49"/>
    <mergeCell ref="B50:B51"/>
    <mergeCell ref="C50:G51"/>
    <mergeCell ref="C43:D43"/>
    <mergeCell ref="C42:D42"/>
    <mergeCell ref="C39:G41"/>
    <mergeCell ref="B44:C44"/>
    <mergeCell ref="E42:G42"/>
    <mergeCell ref="B31:G31"/>
    <mergeCell ref="C32:G34"/>
    <mergeCell ref="C35:G35"/>
    <mergeCell ref="C36:G36"/>
    <mergeCell ref="B38:G38"/>
    <mergeCell ref="B32:B34"/>
    <mergeCell ref="C9:G9"/>
    <mergeCell ref="C10:G10"/>
    <mergeCell ref="C11:G11"/>
    <mergeCell ref="C12:G12"/>
    <mergeCell ref="C13:G13"/>
    <mergeCell ref="B107:G112"/>
    <mergeCell ref="E49:F49"/>
    <mergeCell ref="C53:G53"/>
    <mergeCell ref="C54:G54"/>
    <mergeCell ref="C55:G55"/>
    <mergeCell ref="B60:C60"/>
    <mergeCell ref="C63:G63"/>
    <mergeCell ref="C64:G64"/>
    <mergeCell ref="C65:G65"/>
    <mergeCell ref="C66:G66"/>
    <mergeCell ref="C52:G52"/>
    <mergeCell ref="B61:B62"/>
    <mergeCell ref="C61:G62"/>
    <mergeCell ref="E60:G60"/>
  </mergeCells>
  <conditionalFormatting sqref="B26:D27">
    <cfRule type="expression" dxfId="39" priority="14">
      <formula>NOT(ISBLANK($G26))</formula>
    </cfRule>
  </conditionalFormatting>
  <conditionalFormatting sqref="B17:D20 C21:D21">
    <cfRule type="expression" dxfId="38" priority="16">
      <formula>NOT(ISBLANK($G17))</formula>
    </cfRule>
  </conditionalFormatting>
  <conditionalFormatting sqref="B21">
    <cfRule type="expression" dxfId="37" priority="12">
      <formula>NOT(ISBLANK($G21))</formula>
    </cfRule>
  </conditionalFormatting>
  <conditionalFormatting sqref="B138:D139">
    <cfRule type="expression" dxfId="36" priority="3">
      <formula>NOT(ISBLANK($G138))</formula>
    </cfRule>
  </conditionalFormatting>
  <conditionalFormatting sqref="B129:D132 C133:D133">
    <cfRule type="expression" dxfId="35" priority="4">
      <formula>NOT(ISBLANK($G129))</formula>
    </cfRule>
  </conditionalFormatting>
  <conditionalFormatting sqref="B133">
    <cfRule type="expression" dxfId="34" priority="2">
      <formula>NOT(ISBLANK($G133))</formula>
    </cfRule>
  </conditionalFormatting>
  <dataValidations count="4">
    <dataValidation type="list" allowBlank="1" showInputMessage="1" showErrorMessage="1" sqref="C26 C138">
      <formula1>filo_selectie</formula1>
    </dataValidation>
    <dataValidation type="list" allowBlank="1" showInputMessage="1" showErrorMessage="1" sqref="C21">
      <formula1>ce_selectie</formula1>
    </dataValidation>
    <dataValidation type="list" allowBlank="1" showInputMessage="1" showErrorMessage="1" sqref="C72:C77 C184:C189">
      <formula1>bio_constrained_selectie</formula1>
    </dataValidation>
    <dataValidation type="list" allowBlank="1" showInputMessage="1" showErrorMessage="1" sqref="C133">
      <formula1>ce_selectie_2018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2849FE1-47DE-4D58-A9A8-F209122C236B}">
            <xm:f>NOT(ISBLANK('Adaptive Organisms'!$G72))</xm:f>
            <x14:dxf>
              <font>
                <strike/>
              </font>
            </x14:dxf>
          </x14:cfRule>
          <xm:sqref>B72:D82 B184:D194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7"/>
  <sheetViews>
    <sheetView workbookViewId="0">
      <selection activeCell="B3" sqref="B3"/>
    </sheetView>
  </sheetViews>
  <sheetFormatPr defaultRowHeight="15" x14ac:dyDescent="0.25"/>
  <cols>
    <col min="1" max="1" width="35.7109375" style="65" customWidth="1"/>
    <col min="2" max="2" width="16.85546875" style="73" customWidth="1"/>
    <col min="3" max="3" width="37.7109375" style="73" customWidth="1"/>
    <col min="4" max="4" width="9.140625" style="73"/>
    <col min="5" max="5" width="14.28515625" style="73" customWidth="1"/>
    <col min="6" max="6" width="31.5703125" style="73" customWidth="1"/>
    <col min="7" max="11" width="9.140625" style="73"/>
    <col min="12" max="12" width="15.140625" style="73" customWidth="1"/>
    <col min="13" max="13" width="18.7109375" style="73" customWidth="1"/>
    <col min="14" max="18" width="9.140625" style="73"/>
    <col min="19" max="19" width="33.42578125" style="73" customWidth="1"/>
    <col min="20" max="16384" width="9.140625" style="73"/>
  </cols>
  <sheetData>
    <row r="1" spans="1:7" s="59" customFormat="1" ht="30" x14ac:dyDescent="0.25">
      <c r="A1" s="176" t="s">
        <v>29</v>
      </c>
      <c r="B1" s="177"/>
      <c r="C1" s="177"/>
      <c r="D1" s="177"/>
      <c r="E1" s="177"/>
      <c r="F1" s="177"/>
      <c r="G1" s="177"/>
    </row>
    <row r="2" spans="1:7" x14ac:dyDescent="0.25">
      <c r="A2" s="178" t="s">
        <v>336</v>
      </c>
      <c r="B2" s="129"/>
      <c r="C2" s="129"/>
      <c r="D2" s="129"/>
      <c r="E2" s="129"/>
      <c r="F2" s="129"/>
      <c r="G2" s="129"/>
    </row>
    <row r="3" spans="1:7" ht="18.75" x14ac:dyDescent="0.3">
      <c r="A3" s="179"/>
      <c r="B3" s="130" t="s">
        <v>352</v>
      </c>
      <c r="C3" s="129"/>
      <c r="D3" s="134"/>
      <c r="E3" s="129"/>
      <c r="F3" s="129"/>
      <c r="G3" s="134"/>
    </row>
    <row r="4" spans="1:7" ht="18.75" x14ac:dyDescent="0.3">
      <c r="A4" s="179"/>
      <c r="B4" s="130" t="s">
        <v>337</v>
      </c>
      <c r="C4" s="129"/>
      <c r="D4" s="134"/>
      <c r="E4" s="129"/>
      <c r="F4" s="129"/>
      <c r="G4" s="134"/>
    </row>
    <row r="5" spans="1:7" x14ac:dyDescent="0.25">
      <c r="A5" s="179"/>
      <c r="B5" s="129" t="s">
        <v>10</v>
      </c>
      <c r="C5" s="129"/>
      <c r="D5" s="134"/>
      <c r="E5" s="129"/>
      <c r="F5" s="129"/>
      <c r="G5" s="134"/>
    </row>
    <row r="6" spans="1:7" x14ac:dyDescent="0.25">
      <c r="A6" s="179"/>
      <c r="B6" s="129"/>
      <c r="C6" s="129"/>
      <c r="D6" s="134"/>
      <c r="E6" s="129"/>
      <c r="F6" s="129"/>
      <c r="G6" s="134"/>
    </row>
    <row r="7" spans="1:7" x14ac:dyDescent="0.25">
      <c r="A7" s="179"/>
      <c r="B7" s="180" t="s">
        <v>184</v>
      </c>
      <c r="C7" s="129"/>
      <c r="D7" s="134"/>
      <c r="E7" s="129"/>
      <c r="F7" s="129"/>
      <c r="G7" s="134"/>
    </row>
    <row r="8" spans="1:7" x14ac:dyDescent="0.25">
      <c r="A8" s="179"/>
      <c r="B8" s="126"/>
      <c r="C8" s="129"/>
      <c r="D8" s="134"/>
      <c r="E8" s="129"/>
      <c r="F8" s="129"/>
      <c r="G8" s="134"/>
    </row>
    <row r="9" spans="1:7" x14ac:dyDescent="0.25">
      <c r="A9" s="179"/>
      <c r="B9" s="181" t="s">
        <v>0</v>
      </c>
      <c r="C9" s="332"/>
      <c r="D9" s="333"/>
      <c r="E9" s="333"/>
      <c r="F9" s="333"/>
      <c r="G9" s="334"/>
    </row>
    <row r="10" spans="1:7" x14ac:dyDescent="0.25">
      <c r="A10" s="179"/>
      <c r="B10" s="181" t="s">
        <v>1</v>
      </c>
      <c r="C10" s="332"/>
      <c r="D10" s="333"/>
      <c r="E10" s="333"/>
      <c r="F10" s="333"/>
      <c r="G10" s="334"/>
    </row>
    <row r="11" spans="1:7" x14ac:dyDescent="0.25">
      <c r="A11" s="179"/>
      <c r="B11" s="181" t="s">
        <v>9</v>
      </c>
      <c r="C11" s="332"/>
      <c r="D11" s="333"/>
      <c r="E11" s="333"/>
      <c r="F11" s="333"/>
      <c r="G11" s="334"/>
    </row>
    <row r="12" spans="1:7" x14ac:dyDescent="0.25">
      <c r="A12" s="179"/>
      <c r="B12" s="181" t="s">
        <v>6</v>
      </c>
      <c r="C12" s="332" t="s">
        <v>240</v>
      </c>
      <c r="D12" s="333"/>
      <c r="E12" s="333"/>
      <c r="F12" s="333"/>
      <c r="G12" s="334"/>
    </row>
    <row r="13" spans="1:7" x14ac:dyDescent="0.25">
      <c r="A13" s="179"/>
      <c r="B13" s="181" t="s">
        <v>7</v>
      </c>
      <c r="C13" s="332"/>
      <c r="D13" s="333"/>
      <c r="E13" s="333"/>
      <c r="F13" s="333"/>
      <c r="G13" s="334"/>
    </row>
    <row r="14" spans="1:7" x14ac:dyDescent="0.25">
      <c r="A14" s="179"/>
      <c r="B14" s="127"/>
      <c r="C14" s="182"/>
      <c r="D14" s="135"/>
      <c r="E14" s="183"/>
      <c r="F14" s="183"/>
      <c r="G14" s="135"/>
    </row>
    <row r="15" spans="1:7" x14ac:dyDescent="0.25">
      <c r="A15" s="179"/>
      <c r="B15" s="145" t="s">
        <v>307</v>
      </c>
      <c r="C15" s="131"/>
      <c r="D15" s="136"/>
      <c r="E15" s="145" t="s">
        <v>8</v>
      </c>
      <c r="F15" s="184"/>
      <c r="G15" s="185"/>
    </row>
    <row r="16" spans="1:7" x14ac:dyDescent="0.25">
      <c r="A16" s="179"/>
      <c r="B16" s="151" t="s">
        <v>2</v>
      </c>
      <c r="C16" s="152" t="s">
        <v>3</v>
      </c>
      <c r="D16" s="209" t="s">
        <v>4</v>
      </c>
      <c r="E16" s="152" t="s">
        <v>2</v>
      </c>
      <c r="F16" s="152" t="s">
        <v>3</v>
      </c>
      <c r="G16" s="150" t="s">
        <v>4</v>
      </c>
    </row>
    <row r="17" spans="1:7" x14ac:dyDescent="0.25">
      <c r="A17" s="179"/>
      <c r="B17" s="146" t="s">
        <v>139</v>
      </c>
      <c r="C17" s="146" t="s">
        <v>140</v>
      </c>
      <c r="D17" s="147">
        <v>3</v>
      </c>
      <c r="E17" s="148"/>
      <c r="F17" s="148"/>
      <c r="G17" s="171"/>
    </row>
    <row r="18" spans="1:7" x14ac:dyDescent="0.25">
      <c r="A18" s="179"/>
      <c r="B18" s="146" t="s">
        <v>143</v>
      </c>
      <c r="C18" s="146" t="s">
        <v>144</v>
      </c>
      <c r="D18" s="147">
        <v>3</v>
      </c>
      <c r="E18" s="148"/>
      <c r="F18" s="148"/>
      <c r="G18" s="171"/>
    </row>
    <row r="19" spans="1:7" x14ac:dyDescent="0.25">
      <c r="A19" s="179"/>
      <c r="B19" s="146" t="s">
        <v>190</v>
      </c>
      <c r="C19" s="146" t="s">
        <v>191</v>
      </c>
      <c r="D19" s="147">
        <v>3</v>
      </c>
      <c r="E19" s="148"/>
      <c r="F19" s="148"/>
      <c r="G19" s="171"/>
    </row>
    <row r="20" spans="1:7" x14ac:dyDescent="0.25">
      <c r="A20" s="179"/>
      <c r="B20" s="146" t="s">
        <v>193</v>
      </c>
      <c r="C20" s="146" t="s">
        <v>192</v>
      </c>
      <c r="D20" s="147">
        <v>3</v>
      </c>
      <c r="E20" s="148"/>
      <c r="F20" s="148"/>
      <c r="G20" s="171"/>
    </row>
    <row r="21" spans="1:7" x14ac:dyDescent="0.25">
      <c r="A21" s="179"/>
      <c r="B21" s="146" t="s">
        <v>141</v>
      </c>
      <c r="C21" s="146" t="s">
        <v>142</v>
      </c>
      <c r="D21" s="147">
        <v>3</v>
      </c>
      <c r="E21" s="148"/>
      <c r="F21" s="148"/>
      <c r="G21" s="171"/>
    </row>
    <row r="22" spans="1:7" x14ac:dyDescent="0.25">
      <c r="A22" s="179"/>
      <c r="B22" s="146" t="s">
        <v>137</v>
      </c>
      <c r="C22" s="146" t="s">
        <v>138</v>
      </c>
      <c r="D22" s="147">
        <v>3</v>
      </c>
      <c r="E22" s="148"/>
      <c r="F22" s="148"/>
      <c r="G22" s="171"/>
    </row>
    <row r="23" spans="1:7" x14ac:dyDescent="0.25">
      <c r="A23" s="179"/>
      <c r="B23" s="187"/>
      <c r="C23" s="188" t="s">
        <v>5</v>
      </c>
      <c r="D23" s="166">
        <f>SUMIFS(D17:D22, G17:G22, "",E17:E22,"",F17:F22,"")+SUM(G17:G22)</f>
        <v>18</v>
      </c>
      <c r="E23" s="129"/>
      <c r="F23" s="129"/>
      <c r="G23" s="134"/>
    </row>
    <row r="24" spans="1:7" x14ac:dyDescent="0.25">
      <c r="A24" s="179"/>
      <c r="B24" s="187"/>
      <c r="C24" s="188"/>
      <c r="D24" s="200"/>
      <c r="E24" s="129"/>
      <c r="F24" s="129"/>
      <c r="G24" s="134"/>
    </row>
    <row r="25" spans="1:7" x14ac:dyDescent="0.25">
      <c r="A25" s="179"/>
      <c r="B25" s="145" t="s">
        <v>276</v>
      </c>
      <c r="C25" s="158"/>
      <c r="D25" s="165"/>
      <c r="E25" s="145" t="s">
        <v>8</v>
      </c>
      <c r="F25" s="131"/>
      <c r="G25" s="136"/>
    </row>
    <row r="26" spans="1:7" x14ac:dyDescent="0.25">
      <c r="A26" s="179"/>
      <c r="B26" s="154" t="s">
        <v>2</v>
      </c>
      <c r="C26" s="155" t="s">
        <v>3</v>
      </c>
      <c r="D26" s="156" t="s">
        <v>4</v>
      </c>
      <c r="E26" s="152" t="s">
        <v>2</v>
      </c>
      <c r="F26" s="152" t="s">
        <v>3</v>
      </c>
      <c r="G26" s="150" t="s">
        <v>4</v>
      </c>
    </row>
    <row r="27" spans="1:7" s="257" customFormat="1" x14ac:dyDescent="0.25">
      <c r="A27" s="256"/>
      <c r="B27" s="162" t="str">
        <f>VLOOKUP(C27,filo_lijst,2,FALSE)</f>
        <v/>
      </c>
      <c r="C27" s="133" t="s">
        <v>41</v>
      </c>
      <c r="D27" s="167" t="str">
        <f>VLOOKUP(C27,filo_lijst,3,FALSE)</f>
        <v/>
      </c>
      <c r="E27" s="247"/>
      <c r="F27" s="247"/>
      <c r="G27" s="246"/>
    </row>
    <row r="28" spans="1:7" x14ac:dyDescent="0.25">
      <c r="A28" s="179"/>
      <c r="B28" s="201" t="s">
        <v>151</v>
      </c>
      <c r="C28" s="201" t="s">
        <v>150</v>
      </c>
      <c r="D28" s="202">
        <v>0</v>
      </c>
      <c r="E28" s="210"/>
      <c r="F28" s="210"/>
      <c r="G28" s="124"/>
    </row>
    <row r="29" spans="1:7" x14ac:dyDescent="0.25">
      <c r="A29" s="179"/>
      <c r="B29" s="190"/>
      <c r="C29" s="191" t="s">
        <v>5</v>
      </c>
      <c r="D29" s="166">
        <f>SUMIFS(D27:D28, G27:G28, "")+SUM(G27:G28)</f>
        <v>0</v>
      </c>
      <c r="E29" s="129"/>
      <c r="F29" s="129"/>
      <c r="G29" s="134"/>
    </row>
    <row r="30" spans="1:7" x14ac:dyDescent="0.25">
      <c r="A30" s="129"/>
      <c r="B30" s="129"/>
      <c r="C30" s="129"/>
      <c r="D30" s="129"/>
      <c r="E30" s="129"/>
      <c r="F30" s="129"/>
      <c r="G30" s="129"/>
    </row>
    <row r="31" spans="1:7" x14ac:dyDescent="0.25">
      <c r="A31" s="179"/>
      <c r="B31" s="145" t="s">
        <v>306</v>
      </c>
      <c r="C31" s="140"/>
      <c r="D31" s="144"/>
      <c r="E31" s="145"/>
      <c r="F31" s="184"/>
      <c r="G31" s="185"/>
    </row>
    <row r="32" spans="1:7" x14ac:dyDescent="0.25">
      <c r="A32" s="179"/>
      <c r="B32" s="359" t="s">
        <v>100</v>
      </c>
      <c r="C32" s="360"/>
      <c r="D32" s="360"/>
      <c r="E32" s="360"/>
      <c r="F32" s="360"/>
      <c r="G32" s="361"/>
    </row>
    <row r="33" spans="1:7" x14ac:dyDescent="0.25">
      <c r="A33" s="179"/>
      <c r="B33" s="358" t="s">
        <v>13</v>
      </c>
      <c r="C33" s="362"/>
      <c r="D33" s="362"/>
      <c r="E33" s="362"/>
      <c r="F33" s="362"/>
      <c r="G33" s="362"/>
    </row>
    <row r="34" spans="1:7" x14ac:dyDescent="0.25">
      <c r="A34" s="179"/>
      <c r="B34" s="358"/>
      <c r="C34" s="362"/>
      <c r="D34" s="362"/>
      <c r="E34" s="362"/>
      <c r="F34" s="362"/>
      <c r="G34" s="362"/>
    </row>
    <row r="35" spans="1:7" x14ac:dyDescent="0.25">
      <c r="A35" s="179"/>
      <c r="B35" s="358"/>
      <c r="C35" s="362"/>
      <c r="D35" s="362"/>
      <c r="E35" s="362"/>
      <c r="F35" s="362"/>
      <c r="G35" s="362"/>
    </row>
    <row r="36" spans="1:7" x14ac:dyDescent="0.25">
      <c r="A36" s="179"/>
      <c r="B36" s="119" t="s">
        <v>99</v>
      </c>
      <c r="C36" s="363"/>
      <c r="D36" s="363"/>
      <c r="E36" s="363"/>
      <c r="F36" s="363"/>
      <c r="G36" s="363"/>
    </row>
    <row r="37" spans="1:7" x14ac:dyDescent="0.25">
      <c r="A37" s="179"/>
      <c r="B37" s="119" t="s">
        <v>12</v>
      </c>
      <c r="C37" s="363"/>
      <c r="D37" s="363"/>
      <c r="E37" s="363"/>
      <c r="F37" s="363"/>
      <c r="G37" s="363"/>
    </row>
    <row r="38" spans="1:7" x14ac:dyDescent="0.25">
      <c r="A38" s="179"/>
      <c r="B38" s="343" t="s">
        <v>45</v>
      </c>
      <c r="C38" s="344"/>
      <c r="D38" s="238">
        <v>6</v>
      </c>
      <c r="E38" s="198"/>
      <c r="F38" s="198"/>
      <c r="G38" s="198"/>
    </row>
    <row r="39" spans="1:7" ht="15" customHeight="1" x14ac:dyDescent="0.25">
      <c r="A39" s="179"/>
      <c r="B39" s="370" t="s">
        <v>234</v>
      </c>
      <c r="C39" s="371"/>
      <c r="D39" s="371"/>
      <c r="E39" s="371"/>
      <c r="F39" s="371"/>
      <c r="G39" s="372"/>
    </row>
    <row r="40" spans="1:7" x14ac:dyDescent="0.25">
      <c r="A40" s="179"/>
      <c r="B40" s="365" t="s">
        <v>13</v>
      </c>
      <c r="C40" s="367"/>
      <c r="D40" s="368"/>
      <c r="E40" s="368"/>
      <c r="F40" s="368"/>
      <c r="G40" s="369"/>
    </row>
    <row r="41" spans="1:7" x14ac:dyDescent="0.25">
      <c r="A41" s="179"/>
      <c r="B41" s="365"/>
      <c r="C41" s="367"/>
      <c r="D41" s="368"/>
      <c r="E41" s="368"/>
      <c r="F41" s="368"/>
      <c r="G41" s="369"/>
    </row>
    <row r="42" spans="1:7" x14ac:dyDescent="0.25">
      <c r="A42" s="179"/>
      <c r="B42" s="366"/>
      <c r="C42" s="367"/>
      <c r="D42" s="368"/>
      <c r="E42" s="368"/>
      <c r="F42" s="368"/>
      <c r="G42" s="369"/>
    </row>
    <row r="43" spans="1:7" x14ac:dyDescent="0.25">
      <c r="A43" s="179"/>
      <c r="B43" s="119" t="s">
        <v>99</v>
      </c>
      <c r="C43" s="356"/>
      <c r="D43" s="357"/>
      <c r="E43" s="364" t="s">
        <v>101</v>
      </c>
      <c r="F43" s="364"/>
      <c r="G43" s="364"/>
    </row>
    <row r="44" spans="1:7" x14ac:dyDescent="0.25">
      <c r="A44" s="179"/>
      <c r="B44" s="119" t="s">
        <v>12</v>
      </c>
      <c r="C44" s="356"/>
      <c r="D44" s="357"/>
      <c r="E44" s="152" t="s">
        <v>2</v>
      </c>
      <c r="F44" s="152" t="s">
        <v>3</v>
      </c>
      <c r="G44" s="237" t="s">
        <v>4</v>
      </c>
    </row>
    <row r="45" spans="1:7" x14ac:dyDescent="0.25">
      <c r="A45" s="179"/>
      <c r="B45" s="343" t="s">
        <v>45</v>
      </c>
      <c r="C45" s="344"/>
      <c r="D45" s="199">
        <v>6</v>
      </c>
      <c r="E45" s="121"/>
      <c r="F45" s="121"/>
      <c r="G45" s="122"/>
    </row>
    <row r="46" spans="1:7" x14ac:dyDescent="0.25">
      <c r="A46" s="179"/>
      <c r="B46" s="143"/>
      <c r="C46" s="188" t="s">
        <v>5</v>
      </c>
      <c r="D46" s="166">
        <v>12</v>
      </c>
      <c r="E46" s="129"/>
      <c r="F46" s="129"/>
      <c r="G46" s="134"/>
    </row>
    <row r="47" spans="1:7" x14ac:dyDescent="0.25">
      <c r="A47" s="129"/>
      <c r="B47" s="180" t="s">
        <v>247</v>
      </c>
      <c r="C47" s="129"/>
      <c r="D47" s="129"/>
      <c r="E47" s="129"/>
      <c r="F47" s="129"/>
      <c r="G47" s="134"/>
    </row>
    <row r="48" spans="1:7" x14ac:dyDescent="0.25">
      <c r="A48" s="179"/>
      <c r="B48" s="145" t="s">
        <v>300</v>
      </c>
      <c r="C48" s="140"/>
      <c r="D48" s="144"/>
      <c r="E48" s="145"/>
      <c r="F48" s="184"/>
      <c r="G48" s="185"/>
    </row>
    <row r="49" spans="1:7" x14ac:dyDescent="0.25">
      <c r="A49" s="179"/>
      <c r="B49" s="335" t="s">
        <v>301</v>
      </c>
      <c r="C49" s="336"/>
      <c r="D49" s="174">
        <v>36</v>
      </c>
      <c r="E49" s="373"/>
      <c r="F49" s="378"/>
      <c r="G49" s="374"/>
    </row>
    <row r="50" spans="1:7" x14ac:dyDescent="0.25">
      <c r="A50" s="179"/>
      <c r="B50" s="345" t="s">
        <v>11</v>
      </c>
      <c r="C50" s="347"/>
      <c r="D50" s="348"/>
      <c r="E50" s="348"/>
      <c r="F50" s="348"/>
      <c r="G50" s="349"/>
    </row>
    <row r="51" spans="1:7" x14ac:dyDescent="0.25">
      <c r="A51" s="179"/>
      <c r="B51" s="346"/>
      <c r="C51" s="350"/>
      <c r="D51" s="351"/>
      <c r="E51" s="351"/>
      <c r="F51" s="351"/>
      <c r="G51" s="352"/>
    </row>
    <row r="52" spans="1:7" x14ac:dyDescent="0.25">
      <c r="A52" s="179"/>
      <c r="B52" s="141" t="s">
        <v>86</v>
      </c>
      <c r="C52" s="340"/>
      <c r="D52" s="341"/>
      <c r="E52" s="341"/>
      <c r="F52" s="341"/>
      <c r="G52" s="342"/>
    </row>
    <row r="53" spans="1:7" x14ac:dyDescent="0.25">
      <c r="A53" s="179"/>
      <c r="B53" s="189" t="s">
        <v>12</v>
      </c>
      <c r="C53" s="340"/>
      <c r="D53" s="341"/>
      <c r="E53" s="341"/>
      <c r="F53" s="341"/>
      <c r="G53" s="342"/>
    </row>
    <row r="54" spans="1:7" x14ac:dyDescent="0.25">
      <c r="A54" s="179"/>
      <c r="B54" s="141" t="s">
        <v>87</v>
      </c>
      <c r="C54" s="340"/>
      <c r="D54" s="341"/>
      <c r="E54" s="341"/>
      <c r="F54" s="341"/>
      <c r="G54" s="342"/>
    </row>
    <row r="55" spans="1:7" x14ac:dyDescent="0.25">
      <c r="A55" s="179"/>
      <c r="B55" s="142" t="s">
        <v>12</v>
      </c>
      <c r="C55" s="337"/>
      <c r="D55" s="338"/>
      <c r="E55" s="338"/>
      <c r="F55" s="338"/>
      <c r="G55" s="339"/>
    </row>
    <row r="56" spans="1:7" x14ac:dyDescent="0.25">
      <c r="A56" s="179"/>
      <c r="B56" s="129"/>
      <c r="C56" s="188" t="s">
        <v>244</v>
      </c>
      <c r="D56" s="166">
        <f>SUM(36)</f>
        <v>36</v>
      </c>
      <c r="E56" s="129"/>
      <c r="F56" s="129"/>
      <c r="G56" s="134"/>
    </row>
    <row r="57" spans="1:7" x14ac:dyDescent="0.25">
      <c r="A57" s="179"/>
      <c r="B57" s="265" t="s">
        <v>248</v>
      </c>
      <c r="C57" s="188"/>
      <c r="D57" s="129"/>
      <c r="E57" s="129"/>
      <c r="F57" s="129"/>
      <c r="G57" s="134"/>
    </row>
    <row r="58" spans="1:7" x14ac:dyDescent="0.25">
      <c r="A58" s="179"/>
      <c r="B58" s="180" t="s">
        <v>247</v>
      </c>
      <c r="C58" s="188"/>
      <c r="D58" s="129"/>
      <c r="E58" s="129"/>
      <c r="F58" s="129"/>
      <c r="G58" s="134"/>
    </row>
    <row r="59" spans="1:7" x14ac:dyDescent="0.25">
      <c r="A59" s="179"/>
      <c r="B59" s="145" t="s">
        <v>302</v>
      </c>
      <c r="C59" s="140"/>
      <c r="D59" s="144"/>
      <c r="E59" s="145"/>
      <c r="F59" s="184"/>
      <c r="G59" s="185"/>
    </row>
    <row r="60" spans="1:7" x14ac:dyDescent="0.25">
      <c r="A60" s="179"/>
      <c r="B60" s="335" t="s">
        <v>303</v>
      </c>
      <c r="C60" s="336"/>
      <c r="D60" s="174">
        <v>36</v>
      </c>
      <c r="E60" s="375"/>
      <c r="F60" s="376"/>
      <c r="G60" s="377"/>
    </row>
    <row r="61" spans="1:7" x14ac:dyDescent="0.25">
      <c r="A61" s="179"/>
      <c r="B61" s="345" t="s">
        <v>11</v>
      </c>
      <c r="C61" s="347"/>
      <c r="D61" s="348"/>
      <c r="E61" s="348"/>
      <c r="F61" s="348"/>
      <c r="G61" s="349"/>
    </row>
    <row r="62" spans="1:7" x14ac:dyDescent="0.25">
      <c r="A62" s="179"/>
      <c r="B62" s="346"/>
      <c r="C62" s="350"/>
      <c r="D62" s="351"/>
      <c r="E62" s="351"/>
      <c r="F62" s="351"/>
      <c r="G62" s="352"/>
    </row>
    <row r="63" spans="1:7" x14ac:dyDescent="0.25">
      <c r="A63" s="179"/>
      <c r="B63" s="141" t="s">
        <v>86</v>
      </c>
      <c r="C63" s="340"/>
      <c r="D63" s="341"/>
      <c r="E63" s="341"/>
      <c r="F63" s="341"/>
      <c r="G63" s="342"/>
    </row>
    <row r="64" spans="1:7" x14ac:dyDescent="0.25">
      <c r="A64" s="179"/>
      <c r="B64" s="189" t="s">
        <v>12</v>
      </c>
      <c r="C64" s="340"/>
      <c r="D64" s="341"/>
      <c r="E64" s="341"/>
      <c r="F64" s="341"/>
      <c r="G64" s="342"/>
    </row>
    <row r="65" spans="1:7" x14ac:dyDescent="0.25">
      <c r="A65" s="179"/>
      <c r="B65" s="141" t="s">
        <v>87</v>
      </c>
      <c r="C65" s="340"/>
      <c r="D65" s="341"/>
      <c r="E65" s="341"/>
      <c r="F65" s="341"/>
      <c r="G65" s="342"/>
    </row>
    <row r="66" spans="1:7" x14ac:dyDescent="0.25">
      <c r="A66" s="179"/>
      <c r="B66" s="142" t="s">
        <v>12</v>
      </c>
      <c r="C66" s="337"/>
      <c r="D66" s="338"/>
      <c r="E66" s="338"/>
      <c r="F66" s="338"/>
      <c r="G66" s="339"/>
    </row>
    <row r="67" spans="1:7" x14ac:dyDescent="0.25">
      <c r="A67" s="179"/>
      <c r="B67" s="187"/>
      <c r="C67" s="188" t="s">
        <v>244</v>
      </c>
      <c r="D67" s="166">
        <f>SUM(36)</f>
        <v>36</v>
      </c>
      <c r="E67" s="129"/>
      <c r="F67" s="129"/>
      <c r="G67" s="134"/>
    </row>
    <row r="68" spans="1:7" x14ac:dyDescent="0.25">
      <c r="A68" s="179"/>
      <c r="B68" s="195"/>
      <c r="C68" s="188"/>
      <c r="D68" s="200"/>
      <c r="E68" s="129"/>
      <c r="F68" s="129"/>
      <c r="G68" s="134"/>
    </row>
    <row r="69" spans="1:7" s="204" customFormat="1" x14ac:dyDescent="0.25">
      <c r="A69" s="194"/>
      <c r="B69" s="180" t="s">
        <v>245</v>
      </c>
      <c r="C69" s="194"/>
      <c r="D69" s="194"/>
      <c r="E69" s="194"/>
      <c r="F69" s="194"/>
      <c r="G69" s="194"/>
    </row>
    <row r="70" spans="1:7" x14ac:dyDescent="0.25">
      <c r="A70" s="179"/>
      <c r="B70" s="145" t="s">
        <v>286</v>
      </c>
      <c r="C70" s="131"/>
      <c r="D70" s="136"/>
      <c r="E70" s="261"/>
      <c r="F70" s="262"/>
      <c r="G70" s="129"/>
    </row>
    <row r="71" spans="1:7" x14ac:dyDescent="0.25">
      <c r="A71" s="179"/>
      <c r="B71" s="151" t="s">
        <v>2</v>
      </c>
      <c r="C71" s="152" t="s">
        <v>3</v>
      </c>
      <c r="D71" s="266" t="s">
        <v>4</v>
      </c>
      <c r="E71"/>
      <c r="F71"/>
      <c r="G71"/>
    </row>
    <row r="72" spans="1:7" x14ac:dyDescent="0.25">
      <c r="A72" s="179"/>
      <c r="B72" s="173" t="str">
        <f t="shared" ref="B72:B77" si="0">VLOOKUP(C72,bio_constrained_lijst,2,0)</f>
        <v/>
      </c>
      <c r="C72" s="157" t="s">
        <v>236</v>
      </c>
      <c r="D72" s="147" t="str">
        <f t="shared" ref="D72:D77" si="1">VLOOKUP(C72,bio_constrained_lijst,3,0)</f>
        <v/>
      </c>
      <c r="E72"/>
      <c r="F72"/>
      <c r="G72"/>
    </row>
    <row r="73" spans="1:7" x14ac:dyDescent="0.25">
      <c r="A73" s="179"/>
      <c r="B73" s="173" t="str">
        <f t="shared" si="0"/>
        <v/>
      </c>
      <c r="C73" s="157" t="s">
        <v>15</v>
      </c>
      <c r="D73" s="147" t="str">
        <f t="shared" si="1"/>
        <v/>
      </c>
      <c r="E73"/>
      <c r="F73"/>
      <c r="G73"/>
    </row>
    <row r="74" spans="1:7" x14ac:dyDescent="0.25">
      <c r="A74" s="179"/>
      <c r="B74" s="173" t="str">
        <f t="shared" si="0"/>
        <v/>
      </c>
      <c r="C74" s="157" t="s">
        <v>15</v>
      </c>
      <c r="D74" s="147" t="str">
        <f t="shared" si="1"/>
        <v/>
      </c>
      <c r="E74"/>
      <c r="F74"/>
      <c r="G74"/>
    </row>
    <row r="75" spans="1:7" x14ac:dyDescent="0.25">
      <c r="A75" s="179"/>
      <c r="B75" s="173" t="str">
        <f t="shared" si="0"/>
        <v/>
      </c>
      <c r="C75" s="157" t="s">
        <v>15</v>
      </c>
      <c r="D75" s="147" t="str">
        <f t="shared" si="1"/>
        <v/>
      </c>
      <c r="E75"/>
      <c r="F75"/>
      <c r="G75"/>
    </row>
    <row r="76" spans="1:7" x14ac:dyDescent="0.25">
      <c r="A76" s="179"/>
      <c r="B76" s="173" t="str">
        <f t="shared" si="0"/>
        <v/>
      </c>
      <c r="C76" s="157" t="s">
        <v>15</v>
      </c>
      <c r="D76" s="147" t="str">
        <f t="shared" si="1"/>
        <v/>
      </c>
      <c r="E76"/>
      <c r="F76"/>
      <c r="G76"/>
    </row>
    <row r="77" spans="1:7" x14ac:dyDescent="0.25">
      <c r="A77" s="179"/>
      <c r="B77" s="173" t="str">
        <f t="shared" si="0"/>
        <v/>
      </c>
      <c r="C77" s="157" t="s">
        <v>15</v>
      </c>
      <c r="D77" s="147" t="str">
        <f t="shared" si="1"/>
        <v/>
      </c>
      <c r="E77"/>
      <c r="F77"/>
      <c r="G77"/>
    </row>
    <row r="78" spans="1:7" s="129" customFormat="1" x14ac:dyDescent="0.25">
      <c r="A78" s="179"/>
      <c r="B78" s="308"/>
      <c r="C78" s="310" t="s">
        <v>321</v>
      </c>
      <c r="D78" s="309"/>
      <c r="E78" s="73"/>
      <c r="F78" s="73"/>
      <c r="G78" s="73"/>
    </row>
    <row r="79" spans="1:7" s="129" customFormat="1" x14ac:dyDescent="0.25">
      <c r="A79" s="179"/>
      <c r="B79" s="307"/>
      <c r="C79" s="157"/>
      <c r="D79" s="66"/>
      <c r="E79" s="73"/>
      <c r="F79" s="73"/>
      <c r="G79" s="73"/>
    </row>
    <row r="80" spans="1:7" s="129" customFormat="1" x14ac:dyDescent="0.25">
      <c r="A80" s="179"/>
      <c r="B80" s="307"/>
      <c r="C80" s="157"/>
      <c r="D80" s="66"/>
      <c r="E80" s="73"/>
      <c r="F80" s="73"/>
      <c r="G80" s="73"/>
    </row>
    <row r="81" spans="1:7" s="129" customFormat="1" x14ac:dyDescent="0.25">
      <c r="A81" s="179"/>
      <c r="B81" s="307"/>
      <c r="C81" s="157"/>
      <c r="D81" s="66"/>
      <c r="E81" s="73"/>
      <c r="F81" s="73"/>
      <c r="G81" s="73"/>
    </row>
    <row r="82" spans="1:7" x14ac:dyDescent="0.25">
      <c r="A82" s="179"/>
      <c r="B82" s="264" t="s">
        <v>242</v>
      </c>
      <c r="C82" s="146" t="s">
        <v>241</v>
      </c>
      <c r="D82" s="147">
        <f>SUM(D49,D60) - 72</f>
        <v>0</v>
      </c>
      <c r="E82"/>
      <c r="F82"/>
      <c r="G82"/>
    </row>
    <row r="83" spans="1:7" x14ac:dyDescent="0.25">
      <c r="A83" s="129"/>
      <c r="B83" s="143"/>
      <c r="C83" s="188" t="s">
        <v>5</v>
      </c>
      <c r="D83" s="166">
        <f>SUM(D72:D82)</f>
        <v>0</v>
      </c>
      <c r="E83" s="129"/>
      <c r="F83" s="129"/>
      <c r="G83" s="134"/>
    </row>
    <row r="84" spans="1:7" x14ac:dyDescent="0.25">
      <c r="A84" s="73"/>
      <c r="B84" s="204" t="s">
        <v>256</v>
      </c>
    </row>
    <row r="85" spans="1:7" ht="15" customHeight="1" x14ac:dyDescent="0.25">
      <c r="A85" s="179"/>
      <c r="B85" s="129"/>
      <c r="C85" s="129"/>
      <c r="D85" s="134"/>
      <c r="E85" s="129"/>
      <c r="F85" s="129"/>
      <c r="G85" s="134"/>
    </row>
    <row r="86" spans="1:7" x14ac:dyDescent="0.25">
      <c r="A86" s="179"/>
      <c r="B86" s="159" t="s">
        <v>238</v>
      </c>
      <c r="C86" s="160"/>
      <c r="D86" s="168">
        <f>SUM(D29,D67,D56,D83,D46,D23)</f>
        <v>102</v>
      </c>
      <c r="E86" s="129"/>
      <c r="F86" s="129"/>
      <c r="G86" s="134"/>
    </row>
    <row r="87" spans="1:7" x14ac:dyDescent="0.25">
      <c r="A87" s="179"/>
      <c r="B87" s="129"/>
      <c r="C87" s="129"/>
      <c r="D87" s="134"/>
      <c r="E87" s="129"/>
      <c r="F87" s="129"/>
      <c r="G87" s="134"/>
    </row>
    <row r="88" spans="1:7" x14ac:dyDescent="0.25">
      <c r="A88" s="179"/>
      <c r="B88" s="196" t="s">
        <v>149</v>
      </c>
      <c r="C88" s="197"/>
      <c r="D88" s="197"/>
      <c r="E88" s="197"/>
      <c r="F88" s="197"/>
      <c r="G88" s="197"/>
    </row>
    <row r="89" spans="1:7" x14ac:dyDescent="0.25">
      <c r="A89" s="179"/>
      <c r="B89" s="197"/>
      <c r="C89" s="197"/>
      <c r="D89" s="197"/>
      <c r="E89" s="197"/>
      <c r="F89" s="197"/>
      <c r="G89" s="197"/>
    </row>
    <row r="90" spans="1:7" x14ac:dyDescent="0.25">
      <c r="A90" s="179"/>
      <c r="B90" s="139" t="s">
        <v>280</v>
      </c>
      <c r="C90" s="139"/>
      <c r="D90" s="144"/>
      <c r="E90" s="183"/>
      <c r="F90" s="129"/>
      <c r="G90" s="134"/>
    </row>
    <row r="91" spans="1:7" x14ac:dyDescent="0.25">
      <c r="A91" s="179"/>
      <c r="B91" s="161" t="s">
        <v>2</v>
      </c>
      <c r="C91" s="161" t="s">
        <v>3</v>
      </c>
      <c r="D91" s="169" t="s">
        <v>4</v>
      </c>
      <c r="E91" s="143"/>
      <c r="F91" s="129"/>
      <c r="G91" s="134"/>
    </row>
    <row r="92" spans="1:7" x14ac:dyDescent="0.25">
      <c r="A92" s="179"/>
      <c r="B92" s="133"/>
      <c r="C92" s="133"/>
      <c r="D92" s="138"/>
      <c r="E92" s="192"/>
      <c r="F92" s="129"/>
      <c r="G92" s="134"/>
    </row>
    <row r="93" spans="1:7" x14ac:dyDescent="0.25">
      <c r="A93" s="179"/>
      <c r="B93" s="133"/>
      <c r="C93" s="133"/>
      <c r="D93" s="138"/>
      <c r="E93" s="192"/>
      <c r="F93" s="129"/>
      <c r="G93" s="134"/>
    </row>
    <row r="94" spans="1:7" x14ac:dyDescent="0.25">
      <c r="A94" s="179"/>
      <c r="B94" s="133"/>
      <c r="C94" s="133"/>
      <c r="D94" s="138"/>
      <c r="E94" s="192"/>
      <c r="F94" s="129"/>
      <c r="G94" s="134"/>
    </row>
    <row r="95" spans="1:7" x14ac:dyDescent="0.25">
      <c r="A95" s="179"/>
      <c r="B95" s="133"/>
      <c r="C95" s="133"/>
      <c r="D95" s="138"/>
      <c r="E95" s="192"/>
      <c r="F95" s="129"/>
      <c r="G95" s="134"/>
    </row>
    <row r="96" spans="1:7" x14ac:dyDescent="0.25">
      <c r="A96" s="179"/>
      <c r="B96" s="133"/>
      <c r="C96" s="133"/>
      <c r="D96" s="138"/>
      <c r="E96" s="192"/>
      <c r="F96" s="129"/>
      <c r="G96" s="134"/>
    </row>
    <row r="97" spans="1:7" x14ac:dyDescent="0.25">
      <c r="A97" s="179"/>
      <c r="B97" s="133"/>
      <c r="C97" s="133"/>
      <c r="D97" s="138"/>
      <c r="E97" s="192"/>
      <c r="F97" s="129"/>
      <c r="G97" s="134"/>
    </row>
    <row r="98" spans="1:7" x14ac:dyDescent="0.25">
      <c r="A98" s="179"/>
      <c r="B98" s="133"/>
      <c r="C98" s="133"/>
      <c r="D98" s="138"/>
      <c r="E98" s="192"/>
      <c r="F98" s="129"/>
      <c r="G98" s="134"/>
    </row>
    <row r="99" spans="1:7" x14ac:dyDescent="0.25">
      <c r="A99" s="179"/>
      <c r="B99" s="133"/>
      <c r="C99" s="133"/>
      <c r="D99" s="138"/>
      <c r="E99" s="192"/>
      <c r="F99" s="129"/>
      <c r="G99" s="134"/>
    </row>
    <row r="100" spans="1:7" x14ac:dyDescent="0.25">
      <c r="A100" s="179"/>
      <c r="B100" s="132"/>
      <c r="C100" s="132"/>
      <c r="D100" s="137"/>
      <c r="E100" s="192"/>
      <c r="F100" s="129"/>
      <c r="G100" s="134"/>
    </row>
    <row r="101" spans="1:7" x14ac:dyDescent="0.25">
      <c r="A101" s="179"/>
      <c r="B101" s="132"/>
      <c r="C101" s="132"/>
      <c r="D101" s="137"/>
      <c r="E101" s="192"/>
      <c r="F101" s="129"/>
      <c r="G101" s="134"/>
    </row>
    <row r="102" spans="1:7" x14ac:dyDescent="0.25">
      <c r="A102" s="179"/>
      <c r="B102" s="190"/>
      <c r="C102" s="191" t="s">
        <v>5</v>
      </c>
      <c r="D102" s="170">
        <f>SUM(D92:D101)</f>
        <v>0</v>
      </c>
      <c r="E102" s="193"/>
      <c r="F102" s="129"/>
      <c r="G102" s="134"/>
    </row>
    <row r="103" spans="1:7" x14ac:dyDescent="0.25">
      <c r="A103" s="179"/>
      <c r="B103" s="129"/>
      <c r="C103" s="129"/>
      <c r="D103" s="134"/>
      <c r="E103" s="129"/>
      <c r="F103" s="129"/>
      <c r="G103" s="134"/>
    </row>
    <row r="104" spans="1:7" x14ac:dyDescent="0.25">
      <c r="A104" s="179"/>
      <c r="B104" s="164" t="s">
        <v>239</v>
      </c>
      <c r="C104" s="160"/>
      <c r="D104" s="168">
        <f>SUM(D86,D102)</f>
        <v>102</v>
      </c>
      <c r="E104" s="163" t="s">
        <v>4</v>
      </c>
      <c r="F104" s="129"/>
      <c r="G104" s="134"/>
    </row>
    <row r="105" spans="1:7" x14ac:dyDescent="0.25">
      <c r="A105" s="179"/>
      <c r="B105" s="129"/>
      <c r="C105" s="129"/>
      <c r="D105" s="134"/>
      <c r="E105" s="129"/>
      <c r="F105" s="129"/>
      <c r="G105" s="134"/>
    </row>
    <row r="106" spans="1:7" x14ac:dyDescent="0.25">
      <c r="A106" s="179"/>
      <c r="B106" s="194" t="s">
        <v>14</v>
      </c>
      <c r="C106" s="129"/>
      <c r="D106" s="134"/>
      <c r="E106" s="129"/>
      <c r="F106" s="129"/>
      <c r="G106" s="134"/>
    </row>
    <row r="107" spans="1:7" x14ac:dyDescent="0.25">
      <c r="A107" s="179"/>
      <c r="B107" s="323"/>
      <c r="C107" s="324"/>
      <c r="D107" s="324"/>
      <c r="E107" s="324"/>
      <c r="F107" s="324"/>
      <c r="G107" s="325"/>
    </row>
    <row r="108" spans="1:7" x14ac:dyDescent="0.25">
      <c r="A108" s="179"/>
      <c r="B108" s="326"/>
      <c r="C108" s="327"/>
      <c r="D108" s="327"/>
      <c r="E108" s="327"/>
      <c r="F108" s="327"/>
      <c r="G108" s="328"/>
    </row>
    <row r="109" spans="1:7" x14ac:dyDescent="0.25">
      <c r="A109" s="179"/>
      <c r="B109" s="326"/>
      <c r="C109" s="327"/>
      <c r="D109" s="327"/>
      <c r="E109" s="327"/>
      <c r="F109" s="327"/>
      <c r="G109" s="328"/>
    </row>
    <row r="110" spans="1:7" x14ac:dyDescent="0.25">
      <c r="A110" s="179"/>
      <c r="B110" s="326"/>
      <c r="C110" s="327"/>
      <c r="D110" s="327"/>
      <c r="E110" s="327"/>
      <c r="F110" s="327"/>
      <c r="G110" s="328"/>
    </row>
    <row r="111" spans="1:7" x14ac:dyDescent="0.25">
      <c r="A111" s="179"/>
      <c r="B111" s="326"/>
      <c r="C111" s="327"/>
      <c r="D111" s="327"/>
      <c r="E111" s="327"/>
      <c r="F111" s="327"/>
      <c r="G111" s="328"/>
    </row>
    <row r="112" spans="1:7" x14ac:dyDescent="0.25">
      <c r="A112" s="179"/>
      <c r="B112" s="329"/>
      <c r="C112" s="330"/>
      <c r="D112" s="330"/>
      <c r="E112" s="330"/>
      <c r="F112" s="330"/>
      <c r="G112" s="331"/>
    </row>
    <row r="113" spans="1:7" x14ac:dyDescent="0.25">
      <c r="A113" s="179" t="s">
        <v>30</v>
      </c>
      <c r="B113" s="129"/>
      <c r="C113" s="129"/>
      <c r="D113" s="129"/>
      <c r="E113" s="129"/>
      <c r="F113" s="129"/>
      <c r="G113" s="129"/>
    </row>
    <row r="114" spans="1:7" x14ac:dyDescent="0.25">
      <c r="A114" s="63" t="s">
        <v>72</v>
      </c>
    </row>
    <row r="115" spans="1:7" x14ac:dyDescent="0.25">
      <c r="B115" s="208" t="s">
        <v>189</v>
      </c>
    </row>
    <row r="116" spans="1:7" x14ac:dyDescent="0.25">
      <c r="A116" s="179" t="s">
        <v>30</v>
      </c>
    </row>
    <row r="117" spans="1:7" x14ac:dyDescent="0.25">
      <c r="A117" s="63" t="s">
        <v>73</v>
      </c>
    </row>
  </sheetData>
  <sheetProtection password="FA66" sheet="1" objects="1" scenarios="1"/>
  <sortState ref="B19:D24">
    <sortCondition ref="C19:C24"/>
  </sortState>
  <mergeCells count="35">
    <mergeCell ref="B32:G32"/>
    <mergeCell ref="B33:B35"/>
    <mergeCell ref="B40:B42"/>
    <mergeCell ref="C43:D43"/>
    <mergeCell ref="C44:D44"/>
    <mergeCell ref="C33:G35"/>
    <mergeCell ref="C36:G36"/>
    <mergeCell ref="C37:G37"/>
    <mergeCell ref="B39:G39"/>
    <mergeCell ref="C40:G42"/>
    <mergeCell ref="E43:G43"/>
    <mergeCell ref="B38:C38"/>
    <mergeCell ref="C9:G9"/>
    <mergeCell ref="C10:G10"/>
    <mergeCell ref="C11:G11"/>
    <mergeCell ref="C12:G12"/>
    <mergeCell ref="C13:G13"/>
    <mergeCell ref="B107:G112"/>
    <mergeCell ref="B60:C60"/>
    <mergeCell ref="B50:B51"/>
    <mergeCell ref="C50:G51"/>
    <mergeCell ref="B61:B62"/>
    <mergeCell ref="C61:G62"/>
    <mergeCell ref="C52:G52"/>
    <mergeCell ref="C53:G53"/>
    <mergeCell ref="C54:G54"/>
    <mergeCell ref="C55:G55"/>
    <mergeCell ref="E60:G60"/>
    <mergeCell ref="B45:C45"/>
    <mergeCell ref="C63:G63"/>
    <mergeCell ref="C64:G64"/>
    <mergeCell ref="C65:G65"/>
    <mergeCell ref="C66:G66"/>
    <mergeCell ref="B49:C49"/>
    <mergeCell ref="E49:G49"/>
  </mergeCells>
  <conditionalFormatting sqref="B17:D22 B27:D28">
    <cfRule type="expression" dxfId="32" priority="12">
      <formula>NOT(ISBLANK($G17))</formula>
    </cfRule>
  </conditionalFormatting>
  <conditionalFormatting sqref="B72:D77">
    <cfRule type="expression" dxfId="31" priority="5">
      <formula>NOT(ISBLANK($G72))</formula>
    </cfRule>
  </conditionalFormatting>
  <conditionalFormatting sqref="B82:D82">
    <cfRule type="expression" dxfId="30" priority="3">
      <formula>NOT(ISBLANK($G82))</formula>
    </cfRule>
  </conditionalFormatting>
  <dataValidations count="2">
    <dataValidation type="list" allowBlank="1" showInputMessage="1" showErrorMessage="1" sqref="C27">
      <formula1>filo_selectie</formula1>
    </dataValidation>
    <dataValidation type="list" allowBlank="1" showInputMessage="1" showErrorMessage="1" sqref="C72:C77">
      <formula1>bio_constrained_selectie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9571BF-16C8-483D-9635-D74AE1D9284A}">
            <xm:f>NOT(ISBLANK('Adaptive Organisms'!$G78))</xm:f>
            <x14:dxf>
              <font>
                <strike/>
              </font>
            </x14:dxf>
          </x14:cfRule>
          <xm:sqref>B78:D81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311"/>
  <sheetViews>
    <sheetView topLeftCell="A292" workbookViewId="0">
      <selection activeCell="B211" sqref="B211"/>
    </sheetView>
  </sheetViews>
  <sheetFormatPr defaultRowHeight="15" x14ac:dyDescent="0.25"/>
  <cols>
    <col min="1" max="1" width="35.7109375" style="65" customWidth="1"/>
    <col min="2" max="2" width="16.85546875" style="73" customWidth="1"/>
    <col min="3" max="3" width="37.7109375" style="73" customWidth="1"/>
    <col min="4" max="4" width="9.140625" style="73"/>
    <col min="5" max="5" width="14.28515625" style="73" customWidth="1"/>
    <col min="6" max="6" width="31.5703125" style="73" customWidth="1"/>
    <col min="7" max="11" width="9.140625" style="73"/>
    <col min="12" max="12" width="15.140625" style="73" customWidth="1"/>
    <col min="13" max="13" width="18.7109375" style="73" customWidth="1"/>
    <col min="14" max="18" width="9.140625" style="73"/>
    <col min="19" max="19" width="33.42578125" style="73" customWidth="1"/>
    <col min="20" max="16384" width="9.140625" style="73"/>
  </cols>
  <sheetData>
    <row r="1" spans="1:7" s="59" customFormat="1" ht="30" x14ac:dyDescent="0.25">
      <c r="A1" s="176" t="s">
        <v>29</v>
      </c>
      <c r="B1" s="177"/>
      <c r="C1" s="177"/>
      <c r="D1" s="177"/>
      <c r="E1" s="177"/>
      <c r="F1" s="177"/>
      <c r="G1" s="177"/>
    </row>
    <row r="2" spans="1:7" x14ac:dyDescent="0.25">
      <c r="A2" s="178" t="s">
        <v>260</v>
      </c>
      <c r="B2" s="129"/>
      <c r="C2" s="129"/>
      <c r="D2" s="129"/>
      <c r="E2" s="129"/>
      <c r="F2" s="129"/>
      <c r="G2" s="129"/>
    </row>
    <row r="3" spans="1:7" ht="18.75" x14ac:dyDescent="0.3">
      <c r="A3" s="179"/>
      <c r="B3" s="130" t="s">
        <v>353</v>
      </c>
      <c r="C3" s="129"/>
      <c r="D3" s="134"/>
      <c r="E3" s="129"/>
      <c r="F3" s="129"/>
      <c r="G3" s="134"/>
    </row>
    <row r="4" spans="1:7" ht="18.75" x14ac:dyDescent="0.3">
      <c r="A4" s="179"/>
      <c r="B4" s="130" t="s">
        <v>261</v>
      </c>
      <c r="C4" s="129"/>
      <c r="D4" s="134"/>
      <c r="E4" s="129"/>
      <c r="F4" s="129"/>
      <c r="G4" s="134"/>
    </row>
    <row r="5" spans="1:7" x14ac:dyDescent="0.25">
      <c r="A5" s="179"/>
      <c r="B5" s="129" t="s">
        <v>10</v>
      </c>
      <c r="C5" s="129"/>
      <c r="D5" s="134"/>
      <c r="E5" s="129"/>
      <c r="F5" s="129"/>
      <c r="G5" s="134"/>
    </row>
    <row r="6" spans="1:7" x14ac:dyDescent="0.25">
      <c r="A6" s="179"/>
      <c r="B6" s="129"/>
      <c r="C6" s="129"/>
      <c r="D6" s="134"/>
      <c r="E6" s="129"/>
      <c r="F6" s="129"/>
      <c r="G6" s="134"/>
    </row>
    <row r="7" spans="1:7" x14ac:dyDescent="0.25">
      <c r="A7" s="179"/>
      <c r="B7" s="129"/>
      <c r="C7" s="129"/>
      <c r="D7" s="134"/>
      <c r="E7" s="129"/>
      <c r="F7" s="129"/>
      <c r="G7" s="134"/>
    </row>
    <row r="8" spans="1:7" x14ac:dyDescent="0.25">
      <c r="A8" s="179"/>
      <c r="B8" s="180" t="s">
        <v>184</v>
      </c>
      <c r="C8" s="129"/>
      <c r="D8" s="134"/>
      <c r="E8" s="129"/>
      <c r="F8" s="129"/>
      <c r="G8" s="134"/>
    </row>
    <row r="9" spans="1:7" x14ac:dyDescent="0.25">
      <c r="A9" s="179"/>
      <c r="B9" s="126"/>
      <c r="C9" s="129"/>
      <c r="D9" s="134"/>
      <c r="E9" s="129"/>
      <c r="F9" s="129"/>
      <c r="G9" s="134"/>
    </row>
    <row r="10" spans="1:7" x14ac:dyDescent="0.25">
      <c r="A10" s="179"/>
      <c r="B10" s="181" t="s">
        <v>0</v>
      </c>
      <c r="C10" s="332"/>
      <c r="D10" s="333"/>
      <c r="E10" s="333"/>
      <c r="F10" s="333"/>
      <c r="G10" s="334"/>
    </row>
    <row r="11" spans="1:7" x14ac:dyDescent="0.25">
      <c r="A11" s="179"/>
      <c r="B11" s="181" t="s">
        <v>1</v>
      </c>
      <c r="C11" s="332"/>
      <c r="D11" s="333"/>
      <c r="E11" s="333"/>
      <c r="F11" s="333"/>
      <c r="G11" s="334"/>
    </row>
    <row r="12" spans="1:7" x14ac:dyDescent="0.25">
      <c r="A12" s="179"/>
      <c r="B12" s="181" t="s">
        <v>9</v>
      </c>
      <c r="C12" s="332"/>
      <c r="D12" s="333"/>
      <c r="E12" s="333"/>
      <c r="F12" s="333"/>
      <c r="G12" s="334"/>
    </row>
    <row r="13" spans="1:7" x14ac:dyDescent="0.25">
      <c r="A13" s="179"/>
      <c r="B13" s="181" t="s">
        <v>6</v>
      </c>
      <c r="C13" s="332" t="s">
        <v>240</v>
      </c>
      <c r="D13" s="333"/>
      <c r="E13" s="333"/>
      <c r="F13" s="333"/>
      <c r="G13" s="334"/>
    </row>
    <row r="14" spans="1:7" x14ac:dyDescent="0.25">
      <c r="A14" s="179"/>
      <c r="B14" s="181" t="s">
        <v>7</v>
      </c>
      <c r="C14" s="332"/>
      <c r="D14" s="333"/>
      <c r="E14" s="333"/>
      <c r="F14" s="333"/>
      <c r="G14" s="334"/>
    </row>
    <row r="15" spans="1:7" x14ac:dyDescent="0.25">
      <c r="A15" s="179"/>
      <c r="B15" s="127"/>
      <c r="C15" s="182"/>
      <c r="D15" s="135"/>
      <c r="E15" s="183"/>
      <c r="F15" s="183"/>
      <c r="G15" s="135"/>
    </row>
    <row r="16" spans="1:7" x14ac:dyDescent="0.25">
      <c r="A16" s="179"/>
      <c r="B16" s="127"/>
      <c r="C16" s="128"/>
      <c r="D16" s="135"/>
      <c r="E16" s="183"/>
      <c r="F16" s="183"/>
      <c r="G16" s="135"/>
    </row>
    <row r="17" spans="1:17" x14ac:dyDescent="0.25">
      <c r="A17" s="179"/>
      <c r="B17" s="145" t="s">
        <v>275</v>
      </c>
      <c r="C17" s="131"/>
      <c r="D17" s="136"/>
      <c r="E17" s="145" t="s">
        <v>8</v>
      </c>
      <c r="F17" s="184"/>
      <c r="G17" s="185"/>
    </row>
    <row r="18" spans="1:17" x14ac:dyDescent="0.25">
      <c r="A18" s="179"/>
      <c r="B18" s="151" t="s">
        <v>2</v>
      </c>
      <c r="C18" s="152" t="s">
        <v>3</v>
      </c>
      <c r="D18" s="212" t="s">
        <v>4</v>
      </c>
      <c r="E18" s="152" t="s">
        <v>2</v>
      </c>
      <c r="F18" s="152" t="s">
        <v>3</v>
      </c>
      <c r="G18" s="150" t="s">
        <v>4</v>
      </c>
    </row>
    <row r="19" spans="1:17" x14ac:dyDescent="0.25">
      <c r="A19" s="213"/>
      <c r="B19" s="214" t="s">
        <v>96</v>
      </c>
      <c r="C19" s="215" t="s">
        <v>194</v>
      </c>
      <c r="D19" s="218">
        <v>3</v>
      </c>
      <c r="E19" s="304"/>
      <c r="F19" s="304"/>
      <c r="G19" s="304"/>
      <c r="H19" s="213"/>
      <c r="I19" s="213"/>
      <c r="J19" s="213"/>
      <c r="K19" s="213"/>
      <c r="L19" s="213"/>
      <c r="M19" s="213"/>
      <c r="N19" s="213"/>
      <c r="O19" s="213"/>
      <c r="P19" s="213"/>
      <c r="Q19" s="213"/>
    </row>
    <row r="20" spans="1:17" x14ac:dyDescent="0.25">
      <c r="A20" s="213"/>
      <c r="B20" s="214" t="s">
        <v>117</v>
      </c>
      <c r="C20" s="215" t="s">
        <v>195</v>
      </c>
      <c r="D20" s="218">
        <v>3</v>
      </c>
      <c r="E20" s="304"/>
      <c r="F20" s="304"/>
      <c r="G20" s="304"/>
      <c r="H20" s="213"/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7" x14ac:dyDescent="0.25">
      <c r="A21" s="213"/>
      <c r="B21" s="214" t="s">
        <v>129</v>
      </c>
      <c r="C21" s="215" t="s">
        <v>130</v>
      </c>
      <c r="D21" s="218">
        <v>3</v>
      </c>
      <c r="E21" s="304"/>
      <c r="F21" s="304"/>
      <c r="G21" s="304"/>
      <c r="H21" s="213"/>
      <c r="I21" s="213"/>
      <c r="J21" s="213"/>
      <c r="K21" s="213"/>
      <c r="L21" s="213"/>
      <c r="M21" s="213"/>
      <c r="N21" s="213"/>
      <c r="O21" s="213"/>
      <c r="P21" s="213"/>
      <c r="Q21" s="213"/>
    </row>
    <row r="22" spans="1:17" x14ac:dyDescent="0.25">
      <c r="A22" s="213"/>
      <c r="B22" s="214" t="s">
        <v>115</v>
      </c>
      <c r="C22" s="215" t="s">
        <v>116</v>
      </c>
      <c r="D22" s="218">
        <v>3</v>
      </c>
      <c r="E22" s="304"/>
      <c r="F22" s="304"/>
      <c r="G22" s="304"/>
      <c r="H22" s="213"/>
      <c r="I22" s="213"/>
      <c r="J22" s="213"/>
      <c r="K22" s="213"/>
      <c r="L22" s="213"/>
      <c r="M22" s="213"/>
      <c r="N22" s="213"/>
      <c r="O22" s="213"/>
      <c r="P22" s="213"/>
      <c r="Q22" s="213"/>
    </row>
    <row r="23" spans="1:17" x14ac:dyDescent="0.25">
      <c r="A23" s="213"/>
      <c r="B23" s="214" t="s">
        <v>196</v>
      </c>
      <c r="C23" s="215" t="s">
        <v>124</v>
      </c>
      <c r="D23" s="218">
        <v>3</v>
      </c>
      <c r="E23" s="304"/>
      <c r="F23" s="304"/>
      <c r="G23" s="304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7" x14ac:dyDescent="0.25">
      <c r="A24" s="213"/>
      <c r="B24" s="214" t="s">
        <v>197</v>
      </c>
      <c r="C24" s="215" t="s">
        <v>198</v>
      </c>
      <c r="D24" s="218">
        <v>3</v>
      </c>
      <c r="E24" s="304"/>
      <c r="F24" s="304"/>
      <c r="G24" s="304"/>
      <c r="H24" s="213"/>
      <c r="I24" s="213"/>
      <c r="J24" s="213"/>
      <c r="K24" s="213"/>
      <c r="L24" s="213"/>
      <c r="M24" s="213"/>
      <c r="N24" s="213"/>
      <c r="O24" s="213"/>
      <c r="P24" s="213"/>
      <c r="Q24" s="213"/>
    </row>
    <row r="25" spans="1:17" x14ac:dyDescent="0.25">
      <c r="A25" s="213"/>
      <c r="B25" s="214" t="s">
        <v>199</v>
      </c>
      <c r="C25" s="215" t="s">
        <v>200</v>
      </c>
      <c r="D25" s="218">
        <v>3</v>
      </c>
      <c r="E25" s="304"/>
      <c r="F25" s="304"/>
      <c r="G25" s="304"/>
      <c r="H25" s="213"/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7" x14ac:dyDescent="0.25">
      <c r="A26" s="213"/>
      <c r="B26" s="214" t="s">
        <v>201</v>
      </c>
      <c r="C26" s="215" t="s">
        <v>202</v>
      </c>
      <c r="D26" s="218">
        <v>3</v>
      </c>
      <c r="E26" s="304"/>
      <c r="F26" s="304"/>
      <c r="G26" s="304"/>
      <c r="H26" s="213"/>
      <c r="I26" s="213"/>
      <c r="J26" s="213"/>
      <c r="K26" s="213"/>
      <c r="L26" s="213"/>
      <c r="M26" s="213"/>
      <c r="N26" s="213"/>
      <c r="O26" s="213"/>
      <c r="P26" s="213"/>
      <c r="Q26" s="213"/>
    </row>
    <row r="27" spans="1:17" x14ac:dyDescent="0.25">
      <c r="A27" s="213"/>
      <c r="B27" s="214" t="s">
        <v>203</v>
      </c>
      <c r="C27" s="215" t="s">
        <v>204</v>
      </c>
      <c r="D27" s="218">
        <v>3</v>
      </c>
      <c r="E27" s="304"/>
      <c r="F27" s="304"/>
      <c r="G27" s="304"/>
      <c r="H27" s="213"/>
      <c r="I27" s="213"/>
      <c r="J27" s="213"/>
      <c r="K27" s="213"/>
      <c r="L27" s="213"/>
      <c r="M27" s="213"/>
      <c r="N27" s="213"/>
      <c r="O27" s="213"/>
      <c r="P27" s="213"/>
      <c r="Q27" s="213"/>
    </row>
    <row r="28" spans="1:17" x14ac:dyDescent="0.25">
      <c r="A28" s="213"/>
      <c r="B28" s="216" t="s">
        <v>205</v>
      </c>
      <c r="C28" s="215" t="s">
        <v>206</v>
      </c>
      <c r="D28" s="219">
        <v>2</v>
      </c>
      <c r="E28" s="304"/>
      <c r="F28" s="304"/>
      <c r="G28" s="311"/>
      <c r="H28" s="217"/>
      <c r="I28" s="213"/>
      <c r="J28" s="213"/>
      <c r="K28" s="213"/>
      <c r="L28" s="213"/>
      <c r="M28" s="213"/>
      <c r="N28" s="213"/>
      <c r="O28" s="213"/>
      <c r="P28" s="213"/>
      <c r="Q28" s="213"/>
    </row>
    <row r="29" spans="1:17" x14ac:dyDescent="0.25">
      <c r="A29" s="213"/>
      <c r="B29" s="216" t="s">
        <v>207</v>
      </c>
      <c r="C29" s="215" t="s">
        <v>208</v>
      </c>
      <c r="D29" s="218">
        <v>4</v>
      </c>
      <c r="E29" s="304"/>
      <c r="F29" s="304"/>
      <c r="G29" s="304"/>
      <c r="H29" s="213"/>
      <c r="I29" s="213"/>
      <c r="J29" s="213"/>
      <c r="K29" s="213"/>
      <c r="L29" s="213"/>
      <c r="M29" s="213"/>
      <c r="N29" s="213"/>
      <c r="O29" s="213"/>
      <c r="P29" s="213"/>
      <c r="Q29" s="213"/>
    </row>
    <row r="30" spans="1:17" x14ac:dyDescent="0.25">
      <c r="A30" s="213"/>
      <c r="B30" s="216" t="s">
        <v>209</v>
      </c>
      <c r="C30" s="215" t="s">
        <v>210</v>
      </c>
      <c r="D30" s="218">
        <v>3</v>
      </c>
      <c r="E30" s="304"/>
      <c r="F30" s="304"/>
      <c r="G30" s="304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1:17" x14ac:dyDescent="0.25">
      <c r="A31" s="213"/>
      <c r="B31" s="216" t="s">
        <v>211</v>
      </c>
      <c r="C31" s="215" t="s">
        <v>212</v>
      </c>
      <c r="D31" s="220">
        <v>5</v>
      </c>
      <c r="E31" s="304"/>
      <c r="F31" s="304"/>
      <c r="G31" s="304"/>
      <c r="H31" s="213"/>
      <c r="I31" s="213"/>
      <c r="J31" s="213"/>
      <c r="K31" s="213"/>
      <c r="L31" s="213"/>
      <c r="M31" s="213"/>
      <c r="N31" s="213"/>
      <c r="O31" s="213"/>
      <c r="P31" s="213"/>
      <c r="Q31" s="213"/>
    </row>
    <row r="32" spans="1:17" x14ac:dyDescent="0.25">
      <c r="A32" s="213"/>
      <c r="B32" s="216" t="s">
        <v>213</v>
      </c>
      <c r="C32" s="215" t="s">
        <v>214</v>
      </c>
      <c r="D32" s="220">
        <v>2</v>
      </c>
      <c r="E32" s="304"/>
      <c r="F32" s="304"/>
      <c r="G32" s="304"/>
      <c r="H32" s="213"/>
      <c r="I32" s="213"/>
      <c r="J32" s="213"/>
      <c r="K32" s="213"/>
      <c r="L32" s="213"/>
      <c r="M32" s="213"/>
      <c r="N32" s="213"/>
      <c r="O32" s="213"/>
      <c r="P32" s="213"/>
      <c r="Q32" s="213"/>
    </row>
    <row r="33" spans="1:17" x14ac:dyDescent="0.25">
      <c r="A33" s="213"/>
      <c r="B33" s="216" t="s">
        <v>215</v>
      </c>
      <c r="C33" s="215" t="s">
        <v>216</v>
      </c>
      <c r="D33" s="220">
        <v>3</v>
      </c>
      <c r="E33" s="304"/>
      <c r="F33" s="304"/>
      <c r="G33" s="304"/>
      <c r="H33" s="213"/>
      <c r="I33" s="213"/>
      <c r="J33" s="213"/>
      <c r="K33" s="213"/>
      <c r="L33" s="213"/>
      <c r="M33" s="213"/>
      <c r="N33" s="213"/>
      <c r="O33" s="213"/>
      <c r="P33" s="213"/>
      <c r="Q33" s="213"/>
    </row>
    <row r="34" spans="1:17" x14ac:dyDescent="0.25">
      <c r="A34" s="213"/>
      <c r="B34" s="216" t="s">
        <v>217</v>
      </c>
      <c r="C34" s="215" t="s">
        <v>218</v>
      </c>
      <c r="D34" s="220">
        <v>3</v>
      </c>
      <c r="E34" s="304"/>
      <c r="F34" s="304"/>
      <c r="G34" s="304"/>
      <c r="H34" s="213"/>
      <c r="I34" s="213"/>
      <c r="J34" s="213"/>
      <c r="K34" s="213"/>
      <c r="L34" s="213"/>
      <c r="M34" s="213"/>
      <c r="N34" s="213"/>
      <c r="O34" s="213"/>
      <c r="P34" s="213"/>
      <c r="Q34" s="213"/>
    </row>
    <row r="35" spans="1:17" x14ac:dyDescent="0.25">
      <c r="A35" s="213"/>
      <c r="B35" s="216" t="s">
        <v>219</v>
      </c>
      <c r="C35" s="215" t="s">
        <v>220</v>
      </c>
      <c r="D35" s="220">
        <v>3</v>
      </c>
      <c r="E35" s="304"/>
      <c r="F35" s="304"/>
      <c r="G35" s="304"/>
      <c r="H35" s="213"/>
      <c r="I35" s="213"/>
      <c r="J35" s="213"/>
      <c r="K35" s="213"/>
      <c r="L35" s="213"/>
      <c r="M35" s="213"/>
      <c r="N35" s="213"/>
      <c r="O35" s="213"/>
      <c r="P35" s="213"/>
      <c r="Q35" s="213"/>
    </row>
    <row r="36" spans="1:17" x14ac:dyDescent="0.25">
      <c r="A36" s="213"/>
      <c r="B36" s="216" t="s">
        <v>221</v>
      </c>
      <c r="C36" s="215" t="s">
        <v>222</v>
      </c>
      <c r="D36" s="221">
        <v>3</v>
      </c>
      <c r="E36" s="304"/>
      <c r="F36" s="304"/>
      <c r="G36" s="304"/>
      <c r="H36" s="213"/>
      <c r="I36" s="213"/>
      <c r="J36" s="213"/>
      <c r="K36" s="213"/>
      <c r="L36" s="213"/>
      <c r="M36" s="213"/>
      <c r="N36" s="213"/>
      <c r="O36" s="213"/>
      <c r="P36" s="213"/>
      <c r="Q36" s="213"/>
    </row>
    <row r="37" spans="1:17" x14ac:dyDescent="0.25">
      <c r="A37" s="213"/>
      <c r="B37" s="216" t="s">
        <v>223</v>
      </c>
      <c r="C37" s="215" t="s">
        <v>224</v>
      </c>
      <c r="D37" s="221">
        <v>2</v>
      </c>
      <c r="E37" s="304"/>
      <c r="F37" s="304"/>
      <c r="G37" s="304"/>
      <c r="H37" s="213"/>
      <c r="I37" s="213"/>
      <c r="J37" s="213"/>
      <c r="K37" s="213"/>
      <c r="L37" s="213"/>
      <c r="M37" s="213"/>
      <c r="N37" s="213"/>
      <c r="O37" s="213"/>
      <c r="P37" s="213"/>
      <c r="Q37" s="213"/>
    </row>
    <row r="38" spans="1:17" x14ac:dyDescent="0.25">
      <c r="A38" s="179"/>
      <c r="B38" s="187"/>
      <c r="C38" s="188" t="s">
        <v>5</v>
      </c>
      <c r="D38" s="166">
        <f>SUMIFS(D19:D37, G19:G37, "",E19:E37,"",F19:F37,"")+SUM(G18:G37)</f>
        <v>57</v>
      </c>
      <c r="E38" s="129"/>
      <c r="F38" s="129"/>
      <c r="G38" s="134"/>
    </row>
    <row r="39" spans="1:17" x14ac:dyDescent="0.25">
      <c r="A39" s="179"/>
      <c r="B39" s="187"/>
      <c r="C39" s="188"/>
      <c r="D39" s="200"/>
      <c r="E39" s="129"/>
      <c r="F39" s="129"/>
      <c r="G39" s="134"/>
    </row>
    <row r="40" spans="1:17" x14ac:dyDescent="0.25">
      <c r="A40" s="179"/>
      <c r="B40" s="145" t="s">
        <v>276</v>
      </c>
      <c r="C40" s="158"/>
      <c r="D40" s="165"/>
      <c r="E40" s="145" t="s">
        <v>8</v>
      </c>
      <c r="F40" s="131"/>
      <c r="G40" s="136"/>
    </row>
    <row r="41" spans="1:17" x14ac:dyDescent="0.25">
      <c r="A41" s="179"/>
      <c r="B41" s="154" t="s">
        <v>2</v>
      </c>
      <c r="C41" s="155" t="s">
        <v>3</v>
      </c>
      <c r="D41" s="156" t="s">
        <v>4</v>
      </c>
      <c r="E41" s="152" t="s">
        <v>2</v>
      </c>
      <c r="F41" s="152" t="s">
        <v>3</v>
      </c>
      <c r="G41" s="150" t="s">
        <v>4</v>
      </c>
    </row>
    <row r="42" spans="1:17" x14ac:dyDescent="0.25">
      <c r="A42" s="179"/>
      <c r="B42" s="222" t="s">
        <v>23</v>
      </c>
      <c r="C42" s="222" t="s">
        <v>105</v>
      </c>
      <c r="D42" s="218">
        <v>3</v>
      </c>
      <c r="E42" s="211"/>
      <c r="F42" s="211"/>
      <c r="G42" s="124"/>
    </row>
    <row r="43" spans="1:17" x14ac:dyDescent="0.25">
      <c r="A43" s="179"/>
      <c r="B43" s="201" t="s">
        <v>151</v>
      </c>
      <c r="C43" s="201" t="s">
        <v>150</v>
      </c>
      <c r="D43" s="202">
        <v>0</v>
      </c>
      <c r="E43" s="211"/>
      <c r="F43" s="211"/>
      <c r="G43" s="124"/>
    </row>
    <row r="44" spans="1:17" x14ac:dyDescent="0.25">
      <c r="A44" s="179"/>
      <c r="B44" s="190"/>
      <c r="C44" s="191" t="s">
        <v>5</v>
      </c>
      <c r="D44" s="166">
        <f>SUMIFS(D42:D43, G42:G43, "",E42:E43,"",F42:F43,"")+SUM(G42:G43)</f>
        <v>3</v>
      </c>
      <c r="E44" s="129"/>
      <c r="F44" s="129"/>
      <c r="G44" s="134"/>
    </row>
    <row r="45" spans="1:17" x14ac:dyDescent="0.25">
      <c r="A45" s="179"/>
      <c r="C45" s="191"/>
      <c r="D45"/>
      <c r="E45" s="129"/>
      <c r="F45" s="129"/>
      <c r="G45" s="134"/>
    </row>
    <row r="46" spans="1:17" x14ac:dyDescent="0.25">
      <c r="A46" s="179"/>
      <c r="B46" s="180" t="s">
        <v>243</v>
      </c>
      <c r="C46" s="191"/>
      <c r="D46"/>
      <c r="E46" s="129"/>
      <c r="F46" s="129"/>
      <c r="G46" s="134"/>
    </row>
    <row r="47" spans="1:17" x14ac:dyDescent="0.25">
      <c r="A47" s="179"/>
      <c r="B47" s="385" t="s">
        <v>268</v>
      </c>
      <c r="C47" s="385"/>
      <c r="D47" s="144"/>
      <c r="E47" s="145"/>
      <c r="F47" s="184"/>
      <c r="G47" s="185"/>
    </row>
    <row r="48" spans="1:17" x14ac:dyDescent="0.25">
      <c r="A48" s="179"/>
      <c r="B48" s="335" t="s">
        <v>269</v>
      </c>
      <c r="C48" s="336"/>
      <c r="D48" s="174">
        <v>16</v>
      </c>
      <c r="E48" s="386" t="s">
        <v>271</v>
      </c>
      <c r="F48" s="386"/>
      <c r="G48" s="386"/>
    </row>
    <row r="49" spans="1:7" x14ac:dyDescent="0.25">
      <c r="A49" s="179"/>
      <c r="B49" s="141" t="s">
        <v>11</v>
      </c>
      <c r="C49" s="387"/>
      <c r="D49" s="388"/>
      <c r="E49" s="388"/>
      <c r="F49" s="388"/>
      <c r="G49" s="389"/>
    </row>
    <row r="50" spans="1:7" x14ac:dyDescent="0.25">
      <c r="A50" s="179"/>
      <c r="B50" s="141" t="s">
        <v>86</v>
      </c>
      <c r="C50" s="340"/>
      <c r="D50" s="341"/>
      <c r="E50" s="341"/>
      <c r="F50" s="341"/>
      <c r="G50" s="342"/>
    </row>
    <row r="51" spans="1:7" s="25" customFormat="1" x14ac:dyDescent="0.25">
      <c r="A51" s="223"/>
      <c r="B51" s="224" t="s">
        <v>12</v>
      </c>
      <c r="C51" s="338"/>
      <c r="D51" s="338"/>
      <c r="E51" s="338"/>
      <c r="F51" s="338"/>
      <c r="G51" s="339"/>
    </row>
    <row r="52" spans="1:7" x14ac:dyDescent="0.25">
      <c r="A52" s="179"/>
      <c r="B52" s="129"/>
      <c r="C52" s="188" t="s">
        <v>273</v>
      </c>
      <c r="D52" s="166">
        <f>SUM(16)</f>
        <v>16</v>
      </c>
      <c r="E52" s="129"/>
      <c r="F52" s="129"/>
      <c r="G52" s="134"/>
    </row>
    <row r="53" spans="1:7" x14ac:dyDescent="0.25">
      <c r="A53" s="179"/>
      <c r="B53" s="265" t="s">
        <v>248</v>
      </c>
      <c r="C53" s="188"/>
      <c r="D53"/>
      <c r="E53" s="129"/>
      <c r="F53" s="129"/>
      <c r="G53" s="134"/>
    </row>
    <row r="54" spans="1:7" x14ac:dyDescent="0.25">
      <c r="A54" s="179"/>
      <c r="B54" s="180" t="s">
        <v>243</v>
      </c>
      <c r="C54" s="188"/>
      <c r="D54" s="129"/>
      <c r="E54" s="129"/>
      <c r="F54" s="129"/>
      <c r="G54" s="134"/>
    </row>
    <row r="55" spans="1:7" x14ac:dyDescent="0.25">
      <c r="A55" s="179"/>
      <c r="B55" s="145" t="s">
        <v>270</v>
      </c>
      <c r="C55" s="140"/>
      <c r="D55" s="144"/>
      <c r="E55" s="145"/>
      <c r="F55" s="184"/>
      <c r="G55" s="185"/>
    </row>
    <row r="56" spans="1:7" x14ac:dyDescent="0.25">
      <c r="A56" s="179"/>
      <c r="B56" s="335" t="s">
        <v>270</v>
      </c>
      <c r="C56" s="336"/>
      <c r="D56" s="174">
        <v>30</v>
      </c>
      <c r="E56" s="375"/>
      <c r="F56" s="376"/>
      <c r="G56" s="377"/>
    </row>
    <row r="57" spans="1:7" x14ac:dyDescent="0.25">
      <c r="A57" s="179"/>
      <c r="B57" s="345" t="s">
        <v>85</v>
      </c>
      <c r="C57" s="379"/>
      <c r="D57" s="380"/>
      <c r="E57" s="380"/>
      <c r="F57" s="380"/>
      <c r="G57" s="381"/>
    </row>
    <row r="58" spans="1:7" x14ac:dyDescent="0.25">
      <c r="A58" s="179"/>
      <c r="B58" s="346"/>
      <c r="C58" s="382"/>
      <c r="D58" s="383"/>
      <c r="E58" s="383"/>
      <c r="F58" s="383"/>
      <c r="G58" s="384"/>
    </row>
    <row r="59" spans="1:7" x14ac:dyDescent="0.25">
      <c r="A59" s="179"/>
      <c r="B59" s="141" t="s">
        <v>225</v>
      </c>
      <c r="C59" s="340"/>
      <c r="D59" s="341"/>
      <c r="E59" s="341"/>
      <c r="F59" s="341"/>
      <c r="G59" s="342"/>
    </row>
    <row r="60" spans="1:7" x14ac:dyDescent="0.25">
      <c r="A60" s="179"/>
      <c r="B60" s="142" t="s">
        <v>226</v>
      </c>
      <c r="C60" s="337"/>
      <c r="D60" s="338"/>
      <c r="E60" s="338"/>
      <c r="F60" s="338"/>
      <c r="G60" s="339"/>
    </row>
    <row r="61" spans="1:7" x14ac:dyDescent="0.25">
      <c r="A61" s="179"/>
      <c r="B61" s="187"/>
      <c r="C61" s="188" t="s">
        <v>274</v>
      </c>
      <c r="D61" s="166">
        <f>SUM(30)</f>
        <v>30</v>
      </c>
      <c r="E61" s="129"/>
      <c r="F61" s="129"/>
      <c r="G61" s="134"/>
    </row>
    <row r="62" spans="1:7" customFormat="1" x14ac:dyDescent="0.25"/>
    <row r="63" spans="1:7" s="204" customFormat="1" x14ac:dyDescent="0.25">
      <c r="A63" s="194"/>
      <c r="B63" s="180" t="s">
        <v>283</v>
      </c>
      <c r="C63" s="194"/>
      <c r="D63" s="194"/>
      <c r="E63" s="194"/>
      <c r="F63" s="194"/>
      <c r="G63" s="194"/>
    </row>
    <row r="64" spans="1:7" x14ac:dyDescent="0.25">
      <c r="A64" s="179"/>
      <c r="B64" s="145" t="s">
        <v>277</v>
      </c>
      <c r="C64" s="131"/>
      <c r="D64" s="136"/>
      <c r="E64" s="261"/>
      <c r="F64" s="262"/>
      <c r="G64" s="129"/>
    </row>
    <row r="65" spans="1:7" x14ac:dyDescent="0.25">
      <c r="A65" s="179"/>
      <c r="B65" s="151" t="s">
        <v>2</v>
      </c>
      <c r="C65" s="152" t="s">
        <v>3</v>
      </c>
      <c r="D65" s="266" t="s">
        <v>4</v>
      </c>
      <c r="E65"/>
      <c r="F65"/>
      <c r="G65"/>
    </row>
    <row r="66" spans="1:7" x14ac:dyDescent="0.25">
      <c r="A66" s="179"/>
      <c r="B66" s="157"/>
      <c r="C66" s="157"/>
      <c r="D66" s="66"/>
      <c r="E66"/>
      <c r="F66"/>
      <c r="G66"/>
    </row>
    <row r="67" spans="1:7" x14ac:dyDescent="0.25">
      <c r="A67" s="179"/>
      <c r="B67" s="157"/>
      <c r="C67" s="157"/>
      <c r="D67" s="66"/>
      <c r="E67"/>
      <c r="F67"/>
      <c r="G67"/>
    </row>
    <row r="68" spans="1:7" x14ac:dyDescent="0.25">
      <c r="A68" s="179"/>
      <c r="B68" s="157"/>
      <c r="C68" s="157"/>
      <c r="D68" s="66"/>
      <c r="E68"/>
      <c r="F68"/>
      <c r="G68"/>
    </row>
    <row r="69" spans="1:7" x14ac:dyDescent="0.25">
      <c r="A69" s="179"/>
      <c r="B69" s="157"/>
      <c r="C69" s="157"/>
      <c r="D69" s="66"/>
      <c r="E69"/>
      <c r="F69"/>
      <c r="G69"/>
    </row>
    <row r="70" spans="1:7" x14ac:dyDescent="0.25">
      <c r="A70" s="179"/>
      <c r="B70" s="157"/>
      <c r="C70" s="157"/>
      <c r="D70" s="66"/>
      <c r="E70"/>
      <c r="F70"/>
      <c r="G70"/>
    </row>
    <row r="71" spans="1:7" x14ac:dyDescent="0.25">
      <c r="A71" s="179"/>
      <c r="B71" s="157"/>
      <c r="C71" s="157"/>
      <c r="D71" s="66"/>
      <c r="E71"/>
      <c r="F71"/>
      <c r="G71"/>
    </row>
    <row r="72" spans="1:7" s="129" customFormat="1" x14ac:dyDescent="0.25">
      <c r="A72" s="179"/>
      <c r="B72" s="308"/>
      <c r="C72" s="310" t="s">
        <v>321</v>
      </c>
      <c r="D72" s="309"/>
      <c r="E72" s="73"/>
      <c r="F72" s="73"/>
      <c r="G72" s="73"/>
    </row>
    <row r="73" spans="1:7" s="129" customFormat="1" x14ac:dyDescent="0.25">
      <c r="A73" s="179"/>
      <c r="B73" s="307"/>
      <c r="C73" s="157"/>
      <c r="D73" s="66"/>
      <c r="E73" s="73"/>
      <c r="F73" s="73"/>
      <c r="G73" s="73"/>
    </row>
    <row r="74" spans="1:7" s="129" customFormat="1" x14ac:dyDescent="0.25">
      <c r="A74" s="179"/>
      <c r="B74" s="307"/>
      <c r="C74" s="157"/>
      <c r="D74" s="66"/>
      <c r="E74" s="73"/>
      <c r="F74" s="73"/>
      <c r="G74" s="73"/>
    </row>
    <row r="75" spans="1:7" s="129" customFormat="1" x14ac:dyDescent="0.25">
      <c r="A75" s="179"/>
      <c r="B75" s="307"/>
      <c r="C75" s="157"/>
      <c r="D75" s="66"/>
      <c r="E75" s="73"/>
      <c r="F75" s="73"/>
      <c r="G75" s="73"/>
    </row>
    <row r="76" spans="1:7" x14ac:dyDescent="0.25">
      <c r="A76" s="179"/>
      <c r="B76" s="264" t="s">
        <v>242</v>
      </c>
      <c r="C76" s="146" t="s">
        <v>241</v>
      </c>
      <c r="D76" s="147">
        <f>SUM(D48,D56) - 46</f>
        <v>0</v>
      </c>
      <c r="E76"/>
      <c r="F76"/>
      <c r="G76"/>
    </row>
    <row r="77" spans="1:7" x14ac:dyDescent="0.25">
      <c r="A77" s="179"/>
      <c r="B77" s="143"/>
      <c r="C77" s="188" t="s">
        <v>5</v>
      </c>
      <c r="D77" s="166">
        <f>SUM(D66:D76)</f>
        <v>0</v>
      </c>
      <c r="E77" s="129"/>
      <c r="F77" s="129"/>
      <c r="G77" s="134"/>
    </row>
    <row r="78" spans="1:7" x14ac:dyDescent="0.25">
      <c r="A78" s="73"/>
      <c r="B78" s="204" t="s">
        <v>256</v>
      </c>
    </row>
    <row r="79" spans="1:7" x14ac:dyDescent="0.25">
      <c r="A79" s="179"/>
      <c r="B79" s="195"/>
      <c r="C79" s="188"/>
      <c r="D79" s="129"/>
      <c r="E79" s="129"/>
      <c r="F79" s="129"/>
      <c r="G79" s="134"/>
    </row>
    <row r="80" spans="1:7" x14ac:dyDescent="0.25">
      <c r="A80" s="179"/>
      <c r="B80" s="159" t="s">
        <v>278</v>
      </c>
      <c r="C80" s="160"/>
      <c r="D80" s="168">
        <f>SUM(D44,D61,D52,D77,D38)</f>
        <v>106</v>
      </c>
      <c r="E80" s="129"/>
      <c r="F80" s="129"/>
      <c r="G80" s="134"/>
    </row>
    <row r="81" spans="1:7" x14ac:dyDescent="0.25">
      <c r="A81" s="179"/>
      <c r="B81" s="129"/>
      <c r="C81" s="129"/>
      <c r="D81" s="134"/>
      <c r="E81" s="129"/>
      <c r="F81" s="129"/>
      <c r="G81" s="134"/>
    </row>
    <row r="82" spans="1:7" x14ac:dyDescent="0.25">
      <c r="A82" s="179"/>
      <c r="B82" s="196" t="s">
        <v>279</v>
      </c>
      <c r="C82" s="197"/>
      <c r="D82" s="197"/>
      <c r="E82" s="197"/>
      <c r="F82" s="197"/>
      <c r="G82" s="197"/>
    </row>
    <row r="83" spans="1:7" x14ac:dyDescent="0.25">
      <c r="A83" s="179"/>
      <c r="B83" s="197"/>
      <c r="C83" s="197"/>
      <c r="D83" s="197"/>
      <c r="E83" s="197"/>
      <c r="F83" s="197"/>
      <c r="G83" s="197"/>
    </row>
    <row r="84" spans="1:7" x14ac:dyDescent="0.25">
      <c r="A84" s="179"/>
      <c r="B84" s="139" t="s">
        <v>280</v>
      </c>
      <c r="C84" s="139"/>
      <c r="D84" s="144"/>
      <c r="E84" s="183"/>
      <c r="F84" s="129"/>
      <c r="G84" s="134"/>
    </row>
    <row r="85" spans="1:7" x14ac:dyDescent="0.25">
      <c r="A85" s="179"/>
      <c r="B85" s="161" t="s">
        <v>2</v>
      </c>
      <c r="C85" s="161" t="s">
        <v>3</v>
      </c>
      <c r="D85" s="169" t="s">
        <v>4</v>
      </c>
      <c r="E85" s="143"/>
      <c r="F85" s="129"/>
      <c r="G85" s="134"/>
    </row>
    <row r="86" spans="1:7" x14ac:dyDescent="0.25">
      <c r="A86" s="179"/>
      <c r="B86" s="133"/>
      <c r="C86" s="133"/>
      <c r="D86" s="138"/>
      <c r="E86" s="192"/>
      <c r="F86" s="129"/>
      <c r="G86" s="134"/>
    </row>
    <row r="87" spans="1:7" x14ac:dyDescent="0.25">
      <c r="A87" s="179"/>
      <c r="B87" s="133"/>
      <c r="C87" s="133"/>
      <c r="D87" s="138"/>
      <c r="E87" s="192"/>
      <c r="F87" s="129"/>
      <c r="G87" s="134"/>
    </row>
    <row r="88" spans="1:7" x14ac:dyDescent="0.25">
      <c r="A88" s="179"/>
      <c r="B88" s="133"/>
      <c r="C88" s="133"/>
      <c r="D88" s="138"/>
      <c r="E88" s="192"/>
      <c r="F88" s="129"/>
      <c r="G88" s="134"/>
    </row>
    <row r="89" spans="1:7" x14ac:dyDescent="0.25">
      <c r="A89" s="179"/>
      <c r="B89" s="133"/>
      <c r="C89" s="133"/>
      <c r="D89" s="138"/>
      <c r="E89" s="192"/>
      <c r="F89" s="129"/>
      <c r="G89" s="134"/>
    </row>
    <row r="90" spans="1:7" x14ac:dyDescent="0.25">
      <c r="A90" s="179"/>
      <c r="B90" s="133"/>
      <c r="C90" s="133"/>
      <c r="D90" s="138"/>
      <c r="E90" s="192"/>
      <c r="F90" s="129"/>
      <c r="G90" s="134"/>
    </row>
    <row r="91" spans="1:7" x14ac:dyDescent="0.25">
      <c r="A91" s="179"/>
      <c r="B91" s="133"/>
      <c r="C91" s="133"/>
      <c r="D91" s="138"/>
      <c r="E91" s="192"/>
      <c r="F91" s="129"/>
      <c r="G91" s="134"/>
    </row>
    <row r="92" spans="1:7" x14ac:dyDescent="0.25">
      <c r="A92" s="179"/>
      <c r="B92" s="133"/>
      <c r="C92" s="133"/>
      <c r="D92" s="138"/>
      <c r="E92" s="192"/>
      <c r="F92" s="129"/>
      <c r="G92" s="134"/>
    </row>
    <row r="93" spans="1:7" x14ac:dyDescent="0.25">
      <c r="A93" s="179"/>
      <c r="B93" s="133"/>
      <c r="C93" s="133"/>
      <c r="D93" s="138"/>
      <c r="E93" s="192"/>
      <c r="F93" s="129"/>
      <c r="G93" s="134"/>
    </row>
    <row r="94" spans="1:7" x14ac:dyDescent="0.25">
      <c r="A94" s="179"/>
      <c r="B94" s="132"/>
      <c r="C94" s="132"/>
      <c r="D94" s="137"/>
      <c r="E94" s="192"/>
      <c r="F94" s="129"/>
      <c r="G94" s="134"/>
    </row>
    <row r="95" spans="1:7" x14ac:dyDescent="0.25">
      <c r="A95" s="179"/>
      <c r="B95" s="132"/>
      <c r="C95" s="132"/>
      <c r="D95" s="137"/>
      <c r="E95" s="192"/>
      <c r="F95" s="129"/>
      <c r="G95" s="134"/>
    </row>
    <row r="96" spans="1:7" x14ac:dyDescent="0.25">
      <c r="A96" s="179"/>
      <c r="B96" s="190"/>
      <c r="C96" s="191" t="s">
        <v>5</v>
      </c>
      <c r="D96" s="170">
        <f>SUM(D86:D95)</f>
        <v>0</v>
      </c>
      <c r="E96" s="193"/>
      <c r="F96" s="129"/>
      <c r="G96" s="134"/>
    </row>
    <row r="97" spans="1:7" x14ac:dyDescent="0.25">
      <c r="A97" s="179"/>
      <c r="B97" s="129"/>
      <c r="C97" s="129"/>
      <c r="D97" s="134"/>
      <c r="E97" s="129"/>
      <c r="F97" s="129"/>
      <c r="G97" s="134"/>
    </row>
    <row r="98" spans="1:7" x14ac:dyDescent="0.25">
      <c r="A98" s="179"/>
      <c r="B98" s="164" t="s">
        <v>281</v>
      </c>
      <c r="C98" s="160"/>
      <c r="D98" s="168">
        <f>SUM(D80+D96)</f>
        <v>106</v>
      </c>
      <c r="E98" s="163" t="s">
        <v>4</v>
      </c>
      <c r="F98" s="129"/>
      <c r="G98" s="134"/>
    </row>
    <row r="99" spans="1:7" x14ac:dyDescent="0.25">
      <c r="A99" s="179"/>
      <c r="B99" s="129"/>
      <c r="C99" s="129"/>
      <c r="D99" s="134"/>
      <c r="E99" s="129"/>
      <c r="F99" s="129"/>
      <c r="G99" s="134"/>
    </row>
    <row r="100" spans="1:7" x14ac:dyDescent="0.25">
      <c r="A100" s="179"/>
      <c r="B100" s="194" t="s">
        <v>14</v>
      </c>
      <c r="C100" s="129"/>
      <c r="D100" s="134"/>
      <c r="E100" s="129"/>
      <c r="F100" s="129"/>
      <c r="G100" s="134"/>
    </row>
    <row r="101" spans="1:7" x14ac:dyDescent="0.25">
      <c r="A101" s="179"/>
      <c r="B101" s="323"/>
      <c r="C101" s="324"/>
      <c r="D101" s="324"/>
      <c r="E101" s="324"/>
      <c r="F101" s="324"/>
      <c r="G101" s="325"/>
    </row>
    <row r="102" spans="1:7" x14ac:dyDescent="0.25">
      <c r="A102" s="179"/>
      <c r="B102" s="326"/>
      <c r="C102" s="327"/>
      <c r="D102" s="327"/>
      <c r="E102" s="327"/>
      <c r="F102" s="327"/>
      <c r="G102" s="328"/>
    </row>
    <row r="103" spans="1:7" x14ac:dyDescent="0.25">
      <c r="A103" s="179"/>
      <c r="B103" s="326"/>
      <c r="C103" s="327"/>
      <c r="D103" s="327"/>
      <c r="E103" s="327"/>
      <c r="F103" s="327"/>
      <c r="G103" s="328"/>
    </row>
    <row r="104" spans="1:7" x14ac:dyDescent="0.25">
      <c r="A104" s="179"/>
      <c r="B104" s="326"/>
      <c r="C104" s="327"/>
      <c r="D104" s="327"/>
      <c r="E104" s="327"/>
      <c r="F104" s="327"/>
      <c r="G104" s="328"/>
    </row>
    <row r="105" spans="1:7" x14ac:dyDescent="0.25">
      <c r="A105" s="179"/>
      <c r="B105" s="326"/>
      <c r="C105" s="327"/>
      <c r="D105" s="327"/>
      <c r="E105" s="327"/>
      <c r="F105" s="327"/>
      <c r="G105" s="328"/>
    </row>
    <row r="106" spans="1:7" x14ac:dyDescent="0.25">
      <c r="A106" s="179"/>
      <c r="B106" s="329"/>
      <c r="C106" s="330"/>
      <c r="D106" s="330"/>
      <c r="E106" s="330"/>
      <c r="F106" s="330"/>
      <c r="G106" s="331"/>
    </row>
    <row r="107" spans="1:7" x14ac:dyDescent="0.25">
      <c r="A107" s="179" t="s">
        <v>30</v>
      </c>
      <c r="B107" s="129"/>
      <c r="C107" s="129"/>
      <c r="D107" s="129"/>
      <c r="E107" s="129"/>
      <c r="F107" s="129"/>
      <c r="G107" s="129"/>
    </row>
    <row r="108" spans="1:7" x14ac:dyDescent="0.25">
      <c r="A108" s="63" t="s">
        <v>262</v>
      </c>
    </row>
    <row r="109" spans="1:7" ht="18.75" x14ac:dyDescent="0.3">
      <c r="A109" s="179"/>
      <c r="B109" s="130" t="s">
        <v>353</v>
      </c>
      <c r="C109" s="129"/>
      <c r="D109" s="134"/>
      <c r="E109" s="129"/>
      <c r="F109" s="129"/>
      <c r="G109" s="134"/>
    </row>
    <row r="110" spans="1:7" ht="18.75" x14ac:dyDescent="0.3">
      <c r="A110" s="179"/>
      <c r="B110" s="130" t="s">
        <v>263</v>
      </c>
      <c r="C110" s="129"/>
      <c r="D110" s="134"/>
      <c r="E110" s="129"/>
      <c r="F110" s="129"/>
      <c r="G110" s="134"/>
    </row>
    <row r="111" spans="1:7" x14ac:dyDescent="0.25">
      <c r="A111" s="179"/>
      <c r="B111" s="129" t="s">
        <v>10</v>
      </c>
      <c r="C111" s="129"/>
      <c r="D111" s="134"/>
      <c r="E111" s="129"/>
      <c r="F111" s="129"/>
      <c r="G111" s="134"/>
    </row>
    <row r="112" spans="1:7" x14ac:dyDescent="0.25">
      <c r="A112" s="179"/>
      <c r="B112" s="129"/>
      <c r="C112" s="129"/>
      <c r="D112" s="134"/>
      <c r="E112" s="129"/>
      <c r="F112" s="129"/>
      <c r="G112" s="134"/>
    </row>
    <row r="113" spans="1:7" x14ac:dyDescent="0.25">
      <c r="A113" s="179"/>
      <c r="B113" s="129"/>
      <c r="C113" s="129"/>
      <c r="D113" s="134"/>
      <c r="E113" s="129"/>
      <c r="F113" s="129"/>
      <c r="G113" s="134"/>
    </row>
    <row r="114" spans="1:7" x14ac:dyDescent="0.25">
      <c r="A114" s="179"/>
      <c r="B114" s="180" t="s">
        <v>184</v>
      </c>
      <c r="C114" s="129"/>
      <c r="D114" s="134"/>
      <c r="E114" s="129"/>
      <c r="F114" s="129"/>
      <c r="G114" s="134"/>
    </row>
    <row r="115" spans="1:7" x14ac:dyDescent="0.25">
      <c r="A115" s="179"/>
      <c r="B115" s="126"/>
      <c r="C115" s="129"/>
      <c r="D115" s="134"/>
      <c r="E115" s="129"/>
      <c r="F115" s="129"/>
      <c r="G115" s="134"/>
    </row>
    <row r="116" spans="1:7" x14ac:dyDescent="0.25">
      <c r="A116" s="179"/>
      <c r="B116" s="181" t="s">
        <v>0</v>
      </c>
      <c r="C116" s="332"/>
      <c r="D116" s="333"/>
      <c r="E116" s="333"/>
      <c r="F116" s="333"/>
      <c r="G116" s="334"/>
    </row>
    <row r="117" spans="1:7" x14ac:dyDescent="0.25">
      <c r="A117" s="179"/>
      <c r="B117" s="181" t="s">
        <v>1</v>
      </c>
      <c r="C117" s="332"/>
      <c r="D117" s="333"/>
      <c r="E117" s="333"/>
      <c r="F117" s="333"/>
      <c r="G117" s="334"/>
    </row>
    <row r="118" spans="1:7" x14ac:dyDescent="0.25">
      <c r="A118" s="179"/>
      <c r="B118" s="181" t="s">
        <v>9</v>
      </c>
      <c r="C118" s="332"/>
      <c r="D118" s="333"/>
      <c r="E118" s="333"/>
      <c r="F118" s="333"/>
      <c r="G118" s="334"/>
    </row>
    <row r="119" spans="1:7" x14ac:dyDescent="0.25">
      <c r="A119" s="179"/>
      <c r="B119" s="181" t="s">
        <v>6</v>
      </c>
      <c r="C119" s="332" t="s">
        <v>240</v>
      </c>
      <c r="D119" s="333"/>
      <c r="E119" s="333"/>
      <c r="F119" s="333"/>
      <c r="G119" s="334"/>
    </row>
    <row r="120" spans="1:7" x14ac:dyDescent="0.25">
      <c r="A120" s="179"/>
      <c r="B120" s="181" t="s">
        <v>7</v>
      </c>
      <c r="C120" s="332"/>
      <c r="D120" s="333"/>
      <c r="E120" s="333"/>
      <c r="F120" s="333"/>
      <c r="G120" s="334"/>
    </row>
    <row r="121" spans="1:7" x14ac:dyDescent="0.25">
      <c r="A121" s="179"/>
      <c r="B121" s="127"/>
      <c r="C121" s="182"/>
      <c r="D121" s="135"/>
      <c r="E121" s="183"/>
      <c r="F121" s="183"/>
      <c r="G121" s="135"/>
    </row>
    <row r="122" spans="1:7" x14ac:dyDescent="0.25">
      <c r="A122" s="179"/>
      <c r="B122" s="127"/>
      <c r="C122" s="128"/>
      <c r="D122" s="135"/>
      <c r="E122" s="183"/>
      <c r="F122" s="183"/>
      <c r="G122" s="135"/>
    </row>
    <row r="123" spans="1:7" x14ac:dyDescent="0.25">
      <c r="A123" s="179"/>
      <c r="B123" s="145" t="s">
        <v>275</v>
      </c>
      <c r="C123" s="131"/>
      <c r="D123" s="136"/>
      <c r="E123" s="145" t="s">
        <v>8</v>
      </c>
      <c r="F123" s="184"/>
      <c r="G123" s="185"/>
    </row>
    <row r="124" spans="1:7" x14ac:dyDescent="0.25">
      <c r="A124" s="179"/>
      <c r="B124" s="151" t="s">
        <v>2</v>
      </c>
      <c r="C124" s="152" t="s">
        <v>3</v>
      </c>
      <c r="D124" s="272" t="s">
        <v>4</v>
      </c>
      <c r="E124" s="152" t="s">
        <v>2</v>
      </c>
      <c r="F124" s="152" t="s">
        <v>3</v>
      </c>
      <c r="G124" s="273" t="s">
        <v>4</v>
      </c>
    </row>
    <row r="125" spans="1:7" x14ac:dyDescent="0.25">
      <c r="A125" s="213"/>
      <c r="B125" s="214" t="s">
        <v>96</v>
      </c>
      <c r="C125" s="215" t="s">
        <v>194</v>
      </c>
      <c r="D125" s="218">
        <v>3</v>
      </c>
      <c r="E125" s="304"/>
      <c r="F125" s="304"/>
      <c r="G125" s="304"/>
    </row>
    <row r="126" spans="1:7" x14ac:dyDescent="0.25">
      <c r="A126" s="213"/>
      <c r="B126" s="214" t="s">
        <v>117</v>
      </c>
      <c r="C126" s="215" t="s">
        <v>195</v>
      </c>
      <c r="D126" s="218">
        <v>3</v>
      </c>
      <c r="E126" s="304"/>
      <c r="F126" s="304"/>
      <c r="G126" s="304"/>
    </row>
    <row r="127" spans="1:7" x14ac:dyDescent="0.25">
      <c r="A127" s="213"/>
      <c r="B127" s="214" t="s">
        <v>129</v>
      </c>
      <c r="C127" s="215" t="s">
        <v>130</v>
      </c>
      <c r="D127" s="218">
        <v>3</v>
      </c>
      <c r="E127" s="304"/>
      <c r="F127" s="304"/>
      <c r="G127" s="304"/>
    </row>
    <row r="128" spans="1:7" x14ac:dyDescent="0.25">
      <c r="A128" s="213"/>
      <c r="B128" s="214" t="s">
        <v>115</v>
      </c>
      <c r="C128" s="215" t="s">
        <v>116</v>
      </c>
      <c r="D128" s="218">
        <v>3</v>
      </c>
      <c r="E128" s="304"/>
      <c r="F128" s="304"/>
      <c r="G128" s="304"/>
    </row>
    <row r="129" spans="1:7" x14ac:dyDescent="0.25">
      <c r="A129" s="213"/>
      <c r="B129" s="214" t="s">
        <v>196</v>
      </c>
      <c r="C129" s="215" t="s">
        <v>124</v>
      </c>
      <c r="D129" s="218">
        <v>3</v>
      </c>
      <c r="E129" s="304"/>
      <c r="F129" s="304"/>
      <c r="G129" s="304"/>
    </row>
    <row r="130" spans="1:7" x14ac:dyDescent="0.25">
      <c r="A130" s="213"/>
      <c r="B130" s="214" t="s">
        <v>197</v>
      </c>
      <c r="C130" s="215" t="s">
        <v>198</v>
      </c>
      <c r="D130" s="218">
        <v>3</v>
      </c>
      <c r="E130" s="304"/>
      <c r="F130" s="304"/>
      <c r="G130" s="304"/>
    </row>
    <row r="131" spans="1:7" x14ac:dyDescent="0.25">
      <c r="A131" s="213"/>
      <c r="B131" s="214" t="s">
        <v>199</v>
      </c>
      <c r="C131" s="215" t="s">
        <v>200</v>
      </c>
      <c r="D131" s="218">
        <v>3</v>
      </c>
      <c r="E131" s="304"/>
      <c r="F131" s="304"/>
      <c r="G131" s="304"/>
    </row>
    <row r="132" spans="1:7" x14ac:dyDescent="0.25">
      <c r="A132" s="213"/>
      <c r="B132" s="214" t="s">
        <v>201</v>
      </c>
      <c r="C132" s="215" t="s">
        <v>202</v>
      </c>
      <c r="D132" s="218">
        <v>3</v>
      </c>
      <c r="E132" s="304"/>
      <c r="F132" s="304"/>
      <c r="G132" s="304"/>
    </row>
    <row r="133" spans="1:7" x14ac:dyDescent="0.25">
      <c r="A133" s="213"/>
      <c r="B133" s="214" t="s">
        <v>203</v>
      </c>
      <c r="C133" s="215" t="s">
        <v>204</v>
      </c>
      <c r="D133" s="218">
        <v>3</v>
      </c>
      <c r="E133" s="304"/>
      <c r="F133" s="304"/>
      <c r="G133" s="304"/>
    </row>
    <row r="134" spans="1:7" x14ac:dyDescent="0.25">
      <c r="A134" s="213"/>
      <c r="B134" s="216" t="s">
        <v>205</v>
      </c>
      <c r="C134" s="215" t="s">
        <v>206</v>
      </c>
      <c r="D134" s="219">
        <v>2</v>
      </c>
      <c r="E134" s="304"/>
      <c r="F134" s="304"/>
      <c r="G134" s="311"/>
    </row>
    <row r="135" spans="1:7" x14ac:dyDescent="0.25">
      <c r="A135" s="213"/>
      <c r="B135" s="216" t="s">
        <v>207</v>
      </c>
      <c r="C135" s="215" t="s">
        <v>208</v>
      </c>
      <c r="D135" s="218">
        <v>4</v>
      </c>
      <c r="E135" s="304"/>
      <c r="F135" s="304"/>
      <c r="G135" s="304"/>
    </row>
    <row r="136" spans="1:7" x14ac:dyDescent="0.25">
      <c r="A136" s="213"/>
      <c r="B136" s="216" t="s">
        <v>266</v>
      </c>
      <c r="C136" s="215" t="s">
        <v>267</v>
      </c>
      <c r="D136" s="218">
        <v>3</v>
      </c>
      <c r="E136" s="304"/>
      <c r="F136" s="304"/>
      <c r="G136" s="304"/>
    </row>
    <row r="137" spans="1:7" x14ac:dyDescent="0.25">
      <c r="A137" s="213"/>
      <c r="B137" s="216" t="s">
        <v>211</v>
      </c>
      <c r="C137" s="215" t="s">
        <v>212</v>
      </c>
      <c r="D137" s="220">
        <v>5</v>
      </c>
      <c r="E137" s="304"/>
      <c r="F137" s="304"/>
      <c r="G137" s="304"/>
    </row>
    <row r="138" spans="1:7" x14ac:dyDescent="0.25">
      <c r="A138" s="213"/>
      <c r="B138" s="216" t="s">
        <v>213</v>
      </c>
      <c r="C138" s="215" t="s">
        <v>214</v>
      </c>
      <c r="D138" s="220">
        <v>2</v>
      </c>
      <c r="E138" s="304"/>
      <c r="F138" s="304"/>
      <c r="G138" s="304"/>
    </row>
    <row r="139" spans="1:7" x14ac:dyDescent="0.25">
      <c r="A139" s="213"/>
      <c r="B139" s="216" t="s">
        <v>215</v>
      </c>
      <c r="C139" s="215" t="s">
        <v>216</v>
      </c>
      <c r="D139" s="220">
        <v>3</v>
      </c>
      <c r="E139" s="304"/>
      <c r="F139" s="304"/>
      <c r="G139" s="304"/>
    </row>
    <row r="140" spans="1:7" x14ac:dyDescent="0.25">
      <c r="A140" s="213"/>
      <c r="B140" s="216" t="s">
        <v>217</v>
      </c>
      <c r="C140" s="215" t="s">
        <v>218</v>
      </c>
      <c r="D140" s="220">
        <v>3</v>
      </c>
      <c r="E140" s="304"/>
      <c r="F140" s="304"/>
      <c r="G140" s="304"/>
    </row>
    <row r="141" spans="1:7" x14ac:dyDescent="0.25">
      <c r="A141" s="213"/>
      <c r="B141" s="216" t="s">
        <v>265</v>
      </c>
      <c r="C141" s="215" t="s">
        <v>220</v>
      </c>
      <c r="D141" s="220">
        <v>2</v>
      </c>
      <c r="E141" s="304"/>
      <c r="F141" s="304"/>
      <c r="G141" s="304"/>
    </row>
    <row r="142" spans="1:7" x14ac:dyDescent="0.25">
      <c r="A142" s="213"/>
      <c r="B142" s="216" t="s">
        <v>221</v>
      </c>
      <c r="C142" s="215" t="s">
        <v>222</v>
      </c>
      <c r="D142" s="221">
        <v>3</v>
      </c>
      <c r="E142" s="304"/>
      <c r="F142" s="304"/>
      <c r="G142" s="304"/>
    </row>
    <row r="143" spans="1:7" x14ac:dyDescent="0.25">
      <c r="A143" s="213"/>
      <c r="B143" s="216" t="s">
        <v>264</v>
      </c>
      <c r="C143" s="215" t="s">
        <v>224</v>
      </c>
      <c r="D143" s="221">
        <v>3</v>
      </c>
      <c r="E143" s="304"/>
      <c r="F143" s="304"/>
      <c r="G143" s="304"/>
    </row>
    <row r="144" spans="1:7" x14ac:dyDescent="0.25">
      <c r="A144" s="179"/>
      <c r="B144" s="187"/>
      <c r="C144" s="188" t="s">
        <v>5</v>
      </c>
      <c r="D144" s="166">
        <f>SUMIFS(D125:D143, G125:G143, "",E125:E143,"",F125:F143,"")+SUM(G124:G143)</f>
        <v>57</v>
      </c>
      <c r="E144" s="129"/>
      <c r="F144" s="129"/>
      <c r="G144" s="134"/>
    </row>
    <row r="145" spans="1:7" x14ac:dyDescent="0.25">
      <c r="A145" s="179"/>
      <c r="B145" s="187"/>
      <c r="C145" s="188"/>
      <c r="D145" s="200"/>
      <c r="E145" s="129"/>
      <c r="F145" s="129"/>
      <c r="G145" s="134"/>
    </row>
    <row r="146" spans="1:7" x14ac:dyDescent="0.25">
      <c r="A146" s="179"/>
      <c r="B146" s="145" t="s">
        <v>276</v>
      </c>
      <c r="C146" s="158"/>
      <c r="D146" s="165"/>
      <c r="E146" s="145" t="s">
        <v>8</v>
      </c>
      <c r="F146" s="131"/>
      <c r="G146" s="136"/>
    </row>
    <row r="147" spans="1:7" x14ac:dyDescent="0.25">
      <c r="A147" s="179"/>
      <c r="B147" s="154" t="s">
        <v>2</v>
      </c>
      <c r="C147" s="155" t="s">
        <v>3</v>
      </c>
      <c r="D147" s="156" t="s">
        <v>4</v>
      </c>
      <c r="E147" s="152" t="s">
        <v>2</v>
      </c>
      <c r="F147" s="152" t="s">
        <v>3</v>
      </c>
      <c r="G147" s="273" t="s">
        <v>4</v>
      </c>
    </row>
    <row r="148" spans="1:7" x14ac:dyDescent="0.25">
      <c r="A148" s="179"/>
      <c r="B148" s="222" t="s">
        <v>23</v>
      </c>
      <c r="C148" s="222" t="s">
        <v>105</v>
      </c>
      <c r="D148" s="218">
        <v>3</v>
      </c>
      <c r="E148" s="248"/>
      <c r="F148" s="248"/>
      <c r="G148" s="274"/>
    </row>
    <row r="149" spans="1:7" x14ac:dyDescent="0.25">
      <c r="A149" s="179"/>
      <c r="B149" s="201" t="s">
        <v>151</v>
      </c>
      <c r="C149" s="201" t="s">
        <v>150</v>
      </c>
      <c r="D149" s="202">
        <v>0</v>
      </c>
      <c r="E149" s="248"/>
      <c r="F149" s="248"/>
      <c r="G149" s="274"/>
    </row>
    <row r="150" spans="1:7" x14ac:dyDescent="0.25">
      <c r="A150" s="179"/>
      <c r="B150" s="190"/>
      <c r="C150" s="191" t="s">
        <v>5</v>
      </c>
      <c r="D150" s="166">
        <f>SUMIFS(D148:D149, G148:G149, "",E148:E149,"",F148:F149,"")+SUM(G148:G149)</f>
        <v>3</v>
      </c>
      <c r="E150" s="129"/>
      <c r="F150" s="129"/>
      <c r="G150" s="134"/>
    </row>
    <row r="151" spans="1:7" x14ac:dyDescent="0.25">
      <c r="A151" s="179"/>
      <c r="C151" s="191"/>
      <c r="E151" s="129"/>
      <c r="F151" s="129"/>
      <c r="G151" s="134"/>
    </row>
    <row r="152" spans="1:7" x14ac:dyDescent="0.25">
      <c r="A152" s="179"/>
      <c r="B152" s="180" t="s">
        <v>282</v>
      </c>
      <c r="C152" s="191"/>
      <c r="E152" s="129"/>
      <c r="F152" s="129"/>
      <c r="G152" s="134"/>
    </row>
    <row r="153" spans="1:7" x14ac:dyDescent="0.25">
      <c r="A153" s="179"/>
      <c r="B153" s="385" t="s">
        <v>268</v>
      </c>
      <c r="C153" s="385"/>
      <c r="D153" s="144"/>
      <c r="E153" s="145"/>
      <c r="F153" s="184"/>
      <c r="G153" s="185"/>
    </row>
    <row r="154" spans="1:7" x14ac:dyDescent="0.25">
      <c r="A154" s="179"/>
      <c r="B154" s="335" t="s">
        <v>269</v>
      </c>
      <c r="C154" s="336"/>
      <c r="D154" s="174">
        <v>16</v>
      </c>
      <c r="E154" s="386" t="s">
        <v>271</v>
      </c>
      <c r="F154" s="386"/>
      <c r="G154" s="386"/>
    </row>
    <row r="155" spans="1:7" x14ac:dyDescent="0.25">
      <c r="A155" s="179"/>
      <c r="B155" s="141" t="s">
        <v>11</v>
      </c>
      <c r="C155" s="387"/>
      <c r="D155" s="388"/>
      <c r="E155" s="388"/>
      <c r="F155" s="388"/>
      <c r="G155" s="389"/>
    </row>
    <row r="156" spans="1:7" x14ac:dyDescent="0.25">
      <c r="A156" s="179"/>
      <c r="B156" s="141" t="s">
        <v>86</v>
      </c>
      <c r="C156" s="340"/>
      <c r="D156" s="341"/>
      <c r="E156" s="341"/>
      <c r="F156" s="341"/>
      <c r="G156" s="342"/>
    </row>
    <row r="157" spans="1:7" x14ac:dyDescent="0.25">
      <c r="A157" s="223"/>
      <c r="B157" s="224" t="s">
        <v>12</v>
      </c>
      <c r="C157" s="338"/>
      <c r="D157" s="338"/>
      <c r="E157" s="338"/>
      <c r="F157" s="338"/>
      <c r="G157" s="339"/>
    </row>
    <row r="158" spans="1:7" x14ac:dyDescent="0.25">
      <c r="A158" s="179"/>
      <c r="B158" s="129"/>
      <c r="C158" s="188" t="s">
        <v>273</v>
      </c>
      <c r="D158" s="166">
        <f>SUM(16)</f>
        <v>16</v>
      </c>
      <c r="E158" s="129"/>
      <c r="F158" s="129"/>
      <c r="G158" s="134"/>
    </row>
    <row r="159" spans="1:7" x14ac:dyDescent="0.25">
      <c r="A159" s="179"/>
      <c r="B159" s="265" t="s">
        <v>248</v>
      </c>
      <c r="C159" s="188"/>
      <c r="E159" s="129"/>
      <c r="F159" s="129"/>
      <c r="G159" s="134"/>
    </row>
    <row r="160" spans="1:7" x14ac:dyDescent="0.25">
      <c r="A160" s="179"/>
      <c r="B160" s="180" t="s">
        <v>243</v>
      </c>
      <c r="C160" s="188"/>
      <c r="D160" s="129"/>
      <c r="E160" s="129"/>
      <c r="F160" s="129"/>
      <c r="G160" s="134"/>
    </row>
    <row r="161" spans="1:7" x14ac:dyDescent="0.25">
      <c r="A161" s="179"/>
      <c r="B161" s="145" t="s">
        <v>270</v>
      </c>
      <c r="C161" s="140"/>
      <c r="D161" s="144"/>
      <c r="E161" s="145"/>
      <c r="F161" s="184"/>
      <c r="G161" s="185"/>
    </row>
    <row r="162" spans="1:7" x14ac:dyDescent="0.25">
      <c r="A162" s="179"/>
      <c r="B162" s="335" t="s">
        <v>270</v>
      </c>
      <c r="C162" s="336"/>
      <c r="D162" s="174">
        <v>30</v>
      </c>
      <c r="E162" s="375"/>
      <c r="F162" s="376"/>
      <c r="G162" s="377"/>
    </row>
    <row r="163" spans="1:7" x14ac:dyDescent="0.25">
      <c r="A163" s="179"/>
      <c r="B163" s="345" t="s">
        <v>85</v>
      </c>
      <c r="C163" s="379"/>
      <c r="D163" s="380"/>
      <c r="E163" s="380"/>
      <c r="F163" s="380"/>
      <c r="G163" s="381"/>
    </row>
    <row r="164" spans="1:7" x14ac:dyDescent="0.25">
      <c r="A164" s="179"/>
      <c r="B164" s="346"/>
      <c r="C164" s="382"/>
      <c r="D164" s="383"/>
      <c r="E164" s="383"/>
      <c r="F164" s="383"/>
      <c r="G164" s="384"/>
    </row>
    <row r="165" spans="1:7" x14ac:dyDescent="0.25">
      <c r="A165" s="179"/>
      <c r="B165" s="141" t="s">
        <v>225</v>
      </c>
      <c r="C165" s="340"/>
      <c r="D165" s="341"/>
      <c r="E165" s="341"/>
      <c r="F165" s="341"/>
      <c r="G165" s="342"/>
    </row>
    <row r="166" spans="1:7" x14ac:dyDescent="0.25">
      <c r="A166" s="179"/>
      <c r="B166" s="142" t="s">
        <v>226</v>
      </c>
      <c r="C166" s="337"/>
      <c r="D166" s="338"/>
      <c r="E166" s="338"/>
      <c r="F166" s="338"/>
      <c r="G166" s="339"/>
    </row>
    <row r="167" spans="1:7" x14ac:dyDescent="0.25">
      <c r="A167" s="179"/>
      <c r="B167" s="187"/>
      <c r="C167" s="188" t="s">
        <v>274</v>
      </c>
      <c r="D167" s="166">
        <f>SUM(30)</f>
        <v>30</v>
      </c>
      <c r="E167" s="129"/>
      <c r="F167" s="129"/>
      <c r="G167" s="134"/>
    </row>
    <row r="168" spans="1:7" x14ac:dyDescent="0.25">
      <c r="A168" s="73"/>
    </row>
    <row r="169" spans="1:7" x14ac:dyDescent="0.25">
      <c r="A169" s="194"/>
      <c r="B169" s="180" t="s">
        <v>283</v>
      </c>
      <c r="C169" s="194"/>
      <c r="D169" s="194"/>
      <c r="E169" s="194"/>
      <c r="F169" s="194"/>
      <c r="G169" s="194"/>
    </row>
    <row r="170" spans="1:7" x14ac:dyDescent="0.25">
      <c r="A170" s="179"/>
      <c r="B170" s="145" t="s">
        <v>284</v>
      </c>
      <c r="C170" s="131"/>
      <c r="D170" s="136"/>
      <c r="E170" s="261"/>
      <c r="F170" s="262"/>
      <c r="G170" s="129"/>
    </row>
    <row r="171" spans="1:7" x14ac:dyDescent="0.25">
      <c r="A171" s="179"/>
      <c r="B171" s="151" t="s">
        <v>2</v>
      </c>
      <c r="C171" s="152" t="s">
        <v>3</v>
      </c>
      <c r="D171" s="272" t="s">
        <v>4</v>
      </c>
    </row>
    <row r="172" spans="1:7" x14ac:dyDescent="0.25">
      <c r="A172" s="179"/>
      <c r="B172" s="157"/>
      <c r="C172" s="157"/>
      <c r="D172" s="66"/>
    </row>
    <row r="173" spans="1:7" x14ac:dyDescent="0.25">
      <c r="A173" s="179"/>
      <c r="B173" s="157"/>
      <c r="C173" s="157"/>
      <c r="D173" s="66"/>
    </row>
    <row r="174" spans="1:7" x14ac:dyDescent="0.25">
      <c r="A174" s="179"/>
      <c r="B174" s="157"/>
      <c r="C174" s="157"/>
      <c r="D174" s="66"/>
    </row>
    <row r="175" spans="1:7" x14ac:dyDescent="0.25">
      <c r="A175" s="179"/>
      <c r="B175" s="157"/>
      <c r="C175" s="157"/>
      <c r="D175" s="66"/>
    </row>
    <row r="176" spans="1:7" x14ac:dyDescent="0.25">
      <c r="A176" s="179"/>
      <c r="B176" s="157"/>
      <c r="C176" s="157"/>
      <c r="D176" s="66"/>
    </row>
    <row r="177" spans="1:7" x14ac:dyDescent="0.25">
      <c r="A177" s="179"/>
      <c r="B177" s="157"/>
      <c r="C177" s="157"/>
      <c r="D177" s="66"/>
    </row>
    <row r="178" spans="1:7" x14ac:dyDescent="0.25">
      <c r="A178" s="179"/>
      <c r="B178" s="264" t="s">
        <v>242</v>
      </c>
      <c r="C178" s="146" t="s">
        <v>272</v>
      </c>
      <c r="D178" s="147">
        <f>SUM(D154,D162) - 46</f>
        <v>0</v>
      </c>
    </row>
    <row r="179" spans="1:7" x14ac:dyDescent="0.25">
      <c r="A179" s="179"/>
      <c r="B179" s="143"/>
      <c r="C179" s="188" t="s">
        <v>5</v>
      </c>
      <c r="D179" s="166">
        <f>SUM(D172:D178)</f>
        <v>0</v>
      </c>
      <c r="E179" s="129"/>
      <c r="F179" s="129"/>
      <c r="G179" s="134"/>
    </row>
    <row r="180" spans="1:7" x14ac:dyDescent="0.25">
      <c r="A180" s="73"/>
      <c r="B180" s="204" t="s">
        <v>256</v>
      </c>
    </row>
    <row r="181" spans="1:7" x14ac:dyDescent="0.25">
      <c r="A181" s="179"/>
      <c r="B181" s="195"/>
      <c r="C181" s="188"/>
      <c r="D181" s="129"/>
      <c r="E181" s="129"/>
      <c r="F181" s="129"/>
      <c r="G181" s="134"/>
    </row>
    <row r="182" spans="1:7" x14ac:dyDescent="0.25">
      <c r="A182" s="179"/>
      <c r="B182" s="159" t="s">
        <v>278</v>
      </c>
      <c r="C182" s="160"/>
      <c r="D182" s="168">
        <f>SUM(D150,D167,D158,D179,D144)</f>
        <v>106</v>
      </c>
      <c r="E182" s="129"/>
      <c r="F182" s="129"/>
      <c r="G182" s="134"/>
    </row>
    <row r="183" spans="1:7" x14ac:dyDescent="0.25">
      <c r="A183" s="179"/>
      <c r="B183" s="129"/>
      <c r="C183" s="129"/>
      <c r="D183" s="134"/>
      <c r="E183" s="129"/>
      <c r="F183" s="129"/>
      <c r="G183" s="134"/>
    </row>
    <row r="184" spans="1:7" x14ac:dyDescent="0.25">
      <c r="A184" s="179"/>
      <c r="B184" s="196" t="s">
        <v>279</v>
      </c>
      <c r="C184" s="197"/>
      <c r="D184" s="197"/>
      <c r="E184" s="197"/>
      <c r="F184" s="197"/>
      <c r="G184" s="197"/>
    </row>
    <row r="185" spans="1:7" x14ac:dyDescent="0.25">
      <c r="A185" s="179"/>
      <c r="B185" s="197"/>
      <c r="C185" s="197"/>
      <c r="D185" s="197"/>
      <c r="E185" s="197"/>
      <c r="F185" s="197"/>
      <c r="G185" s="197"/>
    </row>
    <row r="186" spans="1:7" x14ac:dyDescent="0.25">
      <c r="A186" s="179"/>
      <c r="B186" s="139" t="s">
        <v>280</v>
      </c>
      <c r="C186" s="139"/>
      <c r="D186" s="144"/>
      <c r="E186" s="183"/>
      <c r="F186" s="129"/>
      <c r="G186" s="134"/>
    </row>
    <row r="187" spans="1:7" x14ac:dyDescent="0.25">
      <c r="A187" s="179"/>
      <c r="B187" s="161" t="s">
        <v>2</v>
      </c>
      <c r="C187" s="161" t="s">
        <v>3</v>
      </c>
      <c r="D187" s="169" t="s">
        <v>4</v>
      </c>
      <c r="E187" s="143"/>
      <c r="F187" s="129"/>
      <c r="G187" s="134"/>
    </row>
    <row r="188" spans="1:7" x14ac:dyDescent="0.25">
      <c r="A188" s="179"/>
      <c r="B188" s="133"/>
      <c r="C188" s="133"/>
      <c r="D188" s="138"/>
      <c r="E188" s="192"/>
      <c r="F188" s="129"/>
      <c r="G188" s="134"/>
    </row>
    <row r="189" spans="1:7" x14ac:dyDescent="0.25">
      <c r="A189" s="179"/>
      <c r="B189" s="133"/>
      <c r="C189" s="133"/>
      <c r="D189" s="138"/>
      <c r="E189" s="192"/>
      <c r="F189" s="129"/>
      <c r="G189" s="134"/>
    </row>
    <row r="190" spans="1:7" x14ac:dyDescent="0.25">
      <c r="A190" s="179"/>
      <c r="B190" s="133"/>
      <c r="C190" s="133"/>
      <c r="D190" s="138"/>
      <c r="E190" s="192"/>
      <c r="F190" s="129"/>
      <c r="G190" s="134"/>
    </row>
    <row r="191" spans="1:7" x14ac:dyDescent="0.25">
      <c r="A191" s="179"/>
      <c r="B191" s="133"/>
      <c r="C191" s="133"/>
      <c r="D191" s="138"/>
      <c r="E191" s="192"/>
      <c r="F191" s="129"/>
      <c r="G191" s="134"/>
    </row>
    <row r="192" spans="1:7" x14ac:dyDescent="0.25">
      <c r="A192" s="179"/>
      <c r="B192" s="133"/>
      <c r="C192" s="133"/>
      <c r="D192" s="138"/>
      <c r="E192" s="192"/>
      <c r="F192" s="129"/>
      <c r="G192" s="134"/>
    </row>
    <row r="193" spans="1:7" x14ac:dyDescent="0.25">
      <c r="A193" s="179"/>
      <c r="B193" s="133"/>
      <c r="C193" s="133"/>
      <c r="D193" s="138"/>
      <c r="E193" s="192"/>
      <c r="F193" s="129"/>
      <c r="G193" s="134"/>
    </row>
    <row r="194" spans="1:7" x14ac:dyDescent="0.25">
      <c r="A194" s="179"/>
      <c r="B194" s="133"/>
      <c r="C194" s="133"/>
      <c r="D194" s="138"/>
      <c r="E194" s="192"/>
      <c r="F194" s="129"/>
      <c r="G194" s="134"/>
    </row>
    <row r="195" spans="1:7" x14ac:dyDescent="0.25">
      <c r="A195" s="179"/>
      <c r="B195" s="133"/>
      <c r="C195" s="133"/>
      <c r="D195" s="138"/>
      <c r="E195" s="192"/>
      <c r="F195" s="129"/>
      <c r="G195" s="134"/>
    </row>
    <row r="196" spans="1:7" x14ac:dyDescent="0.25">
      <c r="A196" s="179"/>
      <c r="B196" s="132"/>
      <c r="C196" s="132"/>
      <c r="D196" s="137"/>
      <c r="E196" s="192"/>
      <c r="F196" s="129"/>
      <c r="G196" s="134"/>
    </row>
    <row r="197" spans="1:7" x14ac:dyDescent="0.25">
      <c r="A197" s="179"/>
      <c r="B197" s="132"/>
      <c r="C197" s="132"/>
      <c r="D197" s="137"/>
      <c r="E197" s="192"/>
      <c r="F197" s="129"/>
      <c r="G197" s="134"/>
    </row>
    <row r="198" spans="1:7" x14ac:dyDescent="0.25">
      <c r="A198" s="179"/>
      <c r="B198" s="190"/>
      <c r="C198" s="191" t="s">
        <v>5</v>
      </c>
      <c r="D198" s="170">
        <f>SUM(D188:D197)</f>
        <v>0</v>
      </c>
      <c r="E198" s="193"/>
      <c r="F198" s="129"/>
      <c r="G198" s="134"/>
    </row>
    <row r="199" spans="1:7" x14ac:dyDescent="0.25">
      <c r="A199" s="179"/>
      <c r="B199" s="129"/>
      <c r="C199" s="129"/>
      <c r="D199" s="134"/>
      <c r="E199" s="129"/>
      <c r="F199" s="129"/>
      <c r="G199" s="134"/>
    </row>
    <row r="200" spans="1:7" x14ac:dyDescent="0.25">
      <c r="A200" s="179"/>
      <c r="B200" s="164" t="s">
        <v>281</v>
      </c>
      <c r="C200" s="160"/>
      <c r="D200" s="168">
        <f>SUM(D182+D198)</f>
        <v>106</v>
      </c>
      <c r="E200" s="163" t="s">
        <v>4</v>
      </c>
      <c r="F200" s="129"/>
      <c r="G200" s="134"/>
    </row>
    <row r="201" spans="1:7" x14ac:dyDescent="0.25">
      <c r="A201" s="179"/>
      <c r="B201" s="129"/>
      <c r="C201" s="129"/>
      <c r="D201" s="134"/>
      <c r="E201" s="129"/>
      <c r="F201" s="129"/>
      <c r="G201" s="134"/>
    </row>
    <row r="202" spans="1:7" x14ac:dyDescent="0.25">
      <c r="A202" s="179"/>
      <c r="B202" s="194" t="s">
        <v>14</v>
      </c>
      <c r="C202" s="129"/>
      <c r="D202" s="134"/>
      <c r="E202" s="129"/>
      <c r="F202" s="129"/>
      <c r="G202" s="134"/>
    </row>
    <row r="203" spans="1:7" x14ac:dyDescent="0.25">
      <c r="A203" s="179"/>
      <c r="B203" s="323"/>
      <c r="C203" s="324"/>
      <c r="D203" s="324"/>
      <c r="E203" s="324"/>
      <c r="F203" s="324"/>
      <c r="G203" s="325"/>
    </row>
    <row r="204" spans="1:7" x14ac:dyDescent="0.25">
      <c r="A204" s="179"/>
      <c r="B204" s="326"/>
      <c r="C204" s="327"/>
      <c r="D204" s="327"/>
      <c r="E204" s="327"/>
      <c r="F204" s="327"/>
      <c r="G204" s="328"/>
    </row>
    <row r="205" spans="1:7" x14ac:dyDescent="0.25">
      <c r="A205" s="179"/>
      <c r="B205" s="326"/>
      <c r="C205" s="327"/>
      <c r="D205" s="327"/>
      <c r="E205" s="327"/>
      <c r="F205" s="327"/>
      <c r="G205" s="328"/>
    </row>
    <row r="206" spans="1:7" x14ac:dyDescent="0.25">
      <c r="A206" s="179"/>
      <c r="B206" s="326"/>
      <c r="C206" s="327"/>
      <c r="D206" s="327"/>
      <c r="E206" s="327"/>
      <c r="F206" s="327"/>
      <c r="G206" s="328"/>
    </row>
    <row r="207" spans="1:7" x14ac:dyDescent="0.25">
      <c r="A207" s="179"/>
      <c r="B207" s="326"/>
      <c r="C207" s="327"/>
      <c r="D207" s="327"/>
      <c r="E207" s="327"/>
      <c r="F207" s="327"/>
      <c r="G207" s="328"/>
    </row>
    <row r="208" spans="1:7" x14ac:dyDescent="0.25">
      <c r="A208" s="179"/>
      <c r="B208" s="329"/>
      <c r="C208" s="330"/>
      <c r="D208" s="330"/>
      <c r="E208" s="330"/>
      <c r="F208" s="330"/>
      <c r="G208" s="331"/>
    </row>
    <row r="209" spans="1:7" x14ac:dyDescent="0.25">
      <c r="A209" s="179" t="s">
        <v>30</v>
      </c>
    </row>
    <row r="210" spans="1:7" x14ac:dyDescent="0.25">
      <c r="A210" s="63" t="s">
        <v>339</v>
      </c>
    </row>
    <row r="211" spans="1:7" ht="18.75" x14ac:dyDescent="0.3">
      <c r="A211" s="179"/>
      <c r="B211" s="130" t="s">
        <v>353</v>
      </c>
      <c r="C211" s="129"/>
      <c r="D211" s="134"/>
      <c r="E211" s="129"/>
      <c r="F211" s="129"/>
      <c r="G211" s="134"/>
    </row>
    <row r="212" spans="1:7" ht="18.75" x14ac:dyDescent="0.3">
      <c r="A212" s="179"/>
      <c r="B212" s="130" t="s">
        <v>342</v>
      </c>
      <c r="C212" s="129"/>
      <c r="D212" s="134"/>
      <c r="E212" s="129"/>
      <c r="F212" s="129"/>
      <c r="G212" s="134"/>
    </row>
    <row r="213" spans="1:7" x14ac:dyDescent="0.25">
      <c r="A213" s="179"/>
      <c r="B213" s="129" t="s">
        <v>10</v>
      </c>
      <c r="C213" s="129"/>
      <c r="D213" s="134"/>
      <c r="E213" s="129"/>
      <c r="F213" s="129"/>
      <c r="G213" s="134"/>
    </row>
    <row r="214" spans="1:7" x14ac:dyDescent="0.25">
      <c r="A214" s="179"/>
      <c r="B214" s="129"/>
      <c r="C214" s="129"/>
      <c r="D214" s="134"/>
      <c r="E214" s="129"/>
      <c r="F214" s="129"/>
      <c r="G214" s="134"/>
    </row>
    <row r="215" spans="1:7" x14ac:dyDescent="0.25">
      <c r="A215" s="179"/>
      <c r="B215" s="129"/>
      <c r="C215" s="129"/>
      <c r="D215" s="134"/>
      <c r="E215" s="129"/>
      <c r="F215" s="129"/>
      <c r="G215" s="134"/>
    </row>
    <row r="216" spans="1:7" x14ac:dyDescent="0.25">
      <c r="A216" s="179"/>
      <c r="B216" s="180" t="s">
        <v>184</v>
      </c>
      <c r="C216" s="129"/>
      <c r="D216" s="134"/>
      <c r="E216" s="129"/>
      <c r="F216" s="129"/>
      <c r="G216" s="134"/>
    </row>
    <row r="217" spans="1:7" x14ac:dyDescent="0.25">
      <c r="A217" s="179"/>
      <c r="B217" s="126"/>
      <c r="C217" s="129"/>
      <c r="D217" s="134"/>
      <c r="E217" s="129"/>
      <c r="F217" s="129"/>
      <c r="G217" s="134"/>
    </row>
    <row r="218" spans="1:7" x14ac:dyDescent="0.25">
      <c r="A218" s="179"/>
      <c r="B218" s="181" t="s">
        <v>0</v>
      </c>
      <c r="C218" s="332"/>
      <c r="D218" s="333"/>
      <c r="E218" s="333"/>
      <c r="F218" s="333"/>
      <c r="G218" s="334"/>
    </row>
    <row r="219" spans="1:7" x14ac:dyDescent="0.25">
      <c r="A219" s="179"/>
      <c r="B219" s="181" t="s">
        <v>1</v>
      </c>
      <c r="C219" s="332"/>
      <c r="D219" s="333"/>
      <c r="E219" s="333"/>
      <c r="F219" s="333"/>
      <c r="G219" s="334"/>
    </row>
    <row r="220" spans="1:7" x14ac:dyDescent="0.25">
      <c r="A220" s="179"/>
      <c r="B220" s="181" t="s">
        <v>9</v>
      </c>
      <c r="C220" s="332"/>
      <c r="D220" s="333"/>
      <c r="E220" s="333"/>
      <c r="F220" s="333"/>
      <c r="G220" s="334"/>
    </row>
    <row r="221" spans="1:7" x14ac:dyDescent="0.25">
      <c r="A221" s="179"/>
      <c r="B221" s="181" t="s">
        <v>6</v>
      </c>
      <c r="C221" s="332" t="s">
        <v>240</v>
      </c>
      <c r="D221" s="333"/>
      <c r="E221" s="333"/>
      <c r="F221" s="333"/>
      <c r="G221" s="334"/>
    </row>
    <row r="222" spans="1:7" x14ac:dyDescent="0.25">
      <c r="A222" s="179"/>
      <c r="B222" s="181" t="s">
        <v>7</v>
      </c>
      <c r="C222" s="332"/>
      <c r="D222" s="333"/>
      <c r="E222" s="333"/>
      <c r="F222" s="333"/>
      <c r="G222" s="334"/>
    </row>
    <row r="223" spans="1:7" x14ac:dyDescent="0.25">
      <c r="A223" s="179"/>
      <c r="B223" s="127"/>
      <c r="C223" s="182"/>
      <c r="D223" s="135"/>
      <c r="E223" s="183"/>
      <c r="F223" s="183"/>
      <c r="G223" s="135"/>
    </row>
    <row r="224" spans="1:7" x14ac:dyDescent="0.25">
      <c r="A224" s="179"/>
      <c r="B224" s="127"/>
      <c r="C224" s="128"/>
      <c r="D224" s="135"/>
      <c r="E224" s="183"/>
      <c r="F224" s="183"/>
      <c r="G224" s="135"/>
    </row>
    <row r="225" spans="1:7" x14ac:dyDescent="0.25">
      <c r="A225" s="179"/>
      <c r="B225" s="145" t="s">
        <v>275</v>
      </c>
      <c r="C225" s="131"/>
      <c r="D225" s="136"/>
      <c r="E225" s="145" t="s">
        <v>8</v>
      </c>
      <c r="F225" s="184"/>
      <c r="G225" s="185"/>
    </row>
    <row r="226" spans="1:7" x14ac:dyDescent="0.25">
      <c r="A226" s="179"/>
      <c r="B226" s="151" t="s">
        <v>2</v>
      </c>
      <c r="C226" s="152" t="s">
        <v>3</v>
      </c>
      <c r="D226" s="312" t="s">
        <v>4</v>
      </c>
      <c r="E226" s="152" t="s">
        <v>2</v>
      </c>
      <c r="F226" s="152" t="s">
        <v>3</v>
      </c>
      <c r="G226" s="313" t="s">
        <v>4</v>
      </c>
    </row>
    <row r="227" spans="1:7" x14ac:dyDescent="0.25">
      <c r="A227" s="213"/>
      <c r="B227" s="214" t="s">
        <v>96</v>
      </c>
      <c r="C227" s="215" t="s">
        <v>194</v>
      </c>
      <c r="D227" s="218">
        <v>3</v>
      </c>
      <c r="E227" s="304"/>
      <c r="F227" s="304"/>
      <c r="G227" s="304"/>
    </row>
    <row r="228" spans="1:7" x14ac:dyDescent="0.25">
      <c r="A228" s="213"/>
      <c r="B228" s="214" t="s">
        <v>117</v>
      </c>
      <c r="C228" s="215" t="s">
        <v>195</v>
      </c>
      <c r="D228" s="218">
        <v>3</v>
      </c>
      <c r="E228" s="304"/>
      <c r="F228" s="304"/>
      <c r="G228" s="304"/>
    </row>
    <row r="229" spans="1:7" x14ac:dyDescent="0.25">
      <c r="A229" s="213"/>
      <c r="B229" s="214" t="s">
        <v>129</v>
      </c>
      <c r="C229" s="215" t="s">
        <v>130</v>
      </c>
      <c r="D229" s="218">
        <v>3</v>
      </c>
      <c r="E229" s="304"/>
      <c r="F229" s="304"/>
      <c r="G229" s="304"/>
    </row>
    <row r="230" spans="1:7" x14ac:dyDescent="0.25">
      <c r="A230" s="213"/>
      <c r="B230" s="214" t="s">
        <v>327</v>
      </c>
      <c r="C230" s="215" t="s">
        <v>326</v>
      </c>
      <c r="D230" s="218">
        <v>3</v>
      </c>
      <c r="E230" s="304"/>
      <c r="F230" s="304"/>
      <c r="G230" s="304"/>
    </row>
    <row r="231" spans="1:7" x14ac:dyDescent="0.25">
      <c r="A231" s="213"/>
      <c r="B231" s="214" t="s">
        <v>123</v>
      </c>
      <c r="C231" s="215" t="s">
        <v>124</v>
      </c>
      <c r="D231" s="218">
        <v>3</v>
      </c>
      <c r="E231" s="304"/>
      <c r="F231" s="304"/>
      <c r="G231" s="304"/>
    </row>
    <row r="232" spans="1:7" x14ac:dyDescent="0.25">
      <c r="A232" s="213"/>
      <c r="B232" s="214" t="s">
        <v>197</v>
      </c>
      <c r="C232" s="215" t="s">
        <v>198</v>
      </c>
      <c r="D232" s="218">
        <v>3</v>
      </c>
      <c r="E232" s="304"/>
      <c r="F232" s="304"/>
      <c r="G232" s="304"/>
    </row>
    <row r="233" spans="1:7" x14ac:dyDescent="0.25">
      <c r="A233" s="213"/>
      <c r="B233" s="214" t="s">
        <v>199</v>
      </c>
      <c r="C233" s="215" t="s">
        <v>200</v>
      </c>
      <c r="D233" s="218">
        <v>3</v>
      </c>
      <c r="E233" s="304"/>
      <c r="F233" s="304"/>
      <c r="G233" s="304"/>
    </row>
    <row r="234" spans="1:7" x14ac:dyDescent="0.25">
      <c r="A234" s="213"/>
      <c r="B234" s="214" t="s">
        <v>201</v>
      </c>
      <c r="C234" s="215" t="s">
        <v>202</v>
      </c>
      <c r="D234" s="218">
        <v>3</v>
      </c>
      <c r="E234" s="304"/>
      <c r="F234" s="304"/>
      <c r="G234" s="304"/>
    </row>
    <row r="235" spans="1:7" x14ac:dyDescent="0.25">
      <c r="A235" s="213"/>
      <c r="B235" s="214" t="s">
        <v>203</v>
      </c>
      <c r="C235" s="215" t="s">
        <v>204</v>
      </c>
      <c r="D235" s="218">
        <v>3</v>
      </c>
      <c r="E235" s="304"/>
      <c r="F235" s="304"/>
      <c r="G235" s="304"/>
    </row>
    <row r="236" spans="1:7" x14ac:dyDescent="0.25">
      <c r="A236" s="213"/>
      <c r="B236" s="216" t="s">
        <v>205</v>
      </c>
      <c r="C236" s="215" t="s">
        <v>206</v>
      </c>
      <c r="D236" s="219">
        <v>2</v>
      </c>
      <c r="E236" s="304"/>
      <c r="F236" s="304"/>
      <c r="G236" s="311"/>
    </row>
    <row r="237" spans="1:7" x14ac:dyDescent="0.25">
      <c r="A237" s="213"/>
      <c r="B237" s="216" t="s">
        <v>207</v>
      </c>
      <c r="C237" s="215" t="s">
        <v>208</v>
      </c>
      <c r="D237" s="218">
        <v>4</v>
      </c>
      <c r="E237" s="304"/>
      <c r="F237" s="304"/>
      <c r="G237" s="304"/>
    </row>
    <row r="238" spans="1:7" x14ac:dyDescent="0.25">
      <c r="A238" s="213"/>
      <c r="B238" s="216" t="s">
        <v>266</v>
      </c>
      <c r="C238" s="215" t="s">
        <v>267</v>
      </c>
      <c r="D238" s="218">
        <v>3</v>
      </c>
      <c r="E238" s="304"/>
      <c r="F238" s="304"/>
      <c r="G238" s="304"/>
    </row>
    <row r="239" spans="1:7" x14ac:dyDescent="0.25">
      <c r="A239" s="213"/>
      <c r="B239" s="216" t="s">
        <v>211</v>
      </c>
      <c r="C239" s="215" t="s">
        <v>212</v>
      </c>
      <c r="D239" s="220">
        <v>5</v>
      </c>
      <c r="E239" s="304"/>
      <c r="F239" s="304"/>
      <c r="G239" s="304"/>
    </row>
    <row r="240" spans="1:7" x14ac:dyDescent="0.25">
      <c r="A240" s="213"/>
      <c r="B240" s="216" t="s">
        <v>213</v>
      </c>
      <c r="C240" s="215" t="s">
        <v>214</v>
      </c>
      <c r="D240" s="220">
        <v>2</v>
      </c>
      <c r="E240" s="304"/>
      <c r="F240" s="304"/>
      <c r="G240" s="304"/>
    </row>
    <row r="241" spans="1:7" x14ac:dyDescent="0.25">
      <c r="A241" s="213"/>
      <c r="B241" s="216" t="s">
        <v>215</v>
      </c>
      <c r="C241" s="215" t="s">
        <v>216</v>
      </c>
      <c r="D241" s="220">
        <v>3</v>
      </c>
      <c r="E241" s="304"/>
      <c r="F241" s="304"/>
      <c r="G241" s="304"/>
    </row>
    <row r="242" spans="1:7" x14ac:dyDescent="0.25">
      <c r="A242" s="213"/>
      <c r="B242" s="216" t="s">
        <v>217</v>
      </c>
      <c r="C242" s="215" t="s">
        <v>218</v>
      </c>
      <c r="D242" s="220">
        <v>3</v>
      </c>
      <c r="E242" s="304"/>
      <c r="F242" s="304"/>
      <c r="G242" s="304"/>
    </row>
    <row r="243" spans="1:7" x14ac:dyDescent="0.25">
      <c r="A243" s="213"/>
      <c r="B243" s="216" t="s">
        <v>265</v>
      </c>
      <c r="C243" s="215" t="s">
        <v>220</v>
      </c>
      <c r="D243" s="220">
        <v>2</v>
      </c>
      <c r="E243" s="304"/>
      <c r="F243" s="304"/>
      <c r="G243" s="304"/>
    </row>
    <row r="244" spans="1:7" x14ac:dyDescent="0.25">
      <c r="A244" s="213"/>
      <c r="B244" s="216" t="s">
        <v>221</v>
      </c>
      <c r="C244" s="215" t="s">
        <v>222</v>
      </c>
      <c r="D244" s="221">
        <v>3</v>
      </c>
      <c r="E244" s="304"/>
      <c r="F244" s="304"/>
      <c r="G244" s="304"/>
    </row>
    <row r="245" spans="1:7" x14ac:dyDescent="0.25">
      <c r="A245" s="213"/>
      <c r="B245" s="216" t="s">
        <v>264</v>
      </c>
      <c r="C245" s="215" t="s">
        <v>224</v>
      </c>
      <c r="D245" s="221">
        <v>3</v>
      </c>
      <c r="E245" s="304"/>
      <c r="F245" s="304"/>
      <c r="G245" s="304"/>
    </row>
    <row r="246" spans="1:7" x14ac:dyDescent="0.25">
      <c r="A246" s="179"/>
      <c r="B246" s="187"/>
      <c r="C246" s="188" t="s">
        <v>5</v>
      </c>
      <c r="D246" s="166">
        <f>SUMIFS(D227:D245, G227:G245, "",E227:E245,"",F227:F245,"")+SUM(G226:G245)</f>
        <v>57</v>
      </c>
      <c r="E246" s="129"/>
      <c r="F246" s="129"/>
      <c r="G246" s="134"/>
    </row>
    <row r="247" spans="1:7" x14ac:dyDescent="0.25">
      <c r="A247" s="179"/>
      <c r="B247" s="187"/>
      <c r="C247" s="188"/>
      <c r="D247" s="200"/>
      <c r="E247" s="129"/>
      <c r="F247" s="129"/>
      <c r="G247" s="134"/>
    </row>
    <row r="248" spans="1:7" x14ac:dyDescent="0.25">
      <c r="A248" s="179"/>
      <c r="B248" s="145" t="s">
        <v>276</v>
      </c>
      <c r="C248" s="158"/>
      <c r="D248" s="165"/>
      <c r="E248" s="145" t="s">
        <v>8</v>
      </c>
      <c r="F248" s="131"/>
      <c r="G248" s="136"/>
    </row>
    <row r="249" spans="1:7" x14ac:dyDescent="0.25">
      <c r="A249" s="179"/>
      <c r="B249" s="154" t="s">
        <v>2</v>
      </c>
      <c r="C249" s="155" t="s">
        <v>3</v>
      </c>
      <c r="D249" s="156" t="s">
        <v>4</v>
      </c>
      <c r="E249" s="152" t="s">
        <v>2</v>
      </c>
      <c r="F249" s="152" t="s">
        <v>3</v>
      </c>
      <c r="G249" s="313" t="s">
        <v>4</v>
      </c>
    </row>
    <row r="250" spans="1:7" x14ac:dyDescent="0.25">
      <c r="A250" s="179"/>
      <c r="B250" s="222" t="s">
        <v>23</v>
      </c>
      <c r="C250" s="222" t="s">
        <v>105</v>
      </c>
      <c r="D250" s="218">
        <v>3</v>
      </c>
      <c r="E250" s="248"/>
      <c r="F250" s="248"/>
      <c r="G250" s="314"/>
    </row>
    <row r="251" spans="1:7" x14ac:dyDescent="0.25">
      <c r="A251" s="179"/>
      <c r="B251" s="201" t="s">
        <v>151</v>
      </c>
      <c r="C251" s="201" t="s">
        <v>150</v>
      </c>
      <c r="D251" s="202">
        <v>0</v>
      </c>
      <c r="E251" s="248"/>
      <c r="F251" s="248"/>
      <c r="G251" s="314"/>
    </row>
    <row r="252" spans="1:7" x14ac:dyDescent="0.25">
      <c r="A252" s="179"/>
      <c r="B252" s="190"/>
      <c r="C252" s="191" t="s">
        <v>5</v>
      </c>
      <c r="D252" s="166">
        <f>SUMIFS(D250:D251, G250:G251, "",E250:E251,"",F250:F251,"")+SUM(G250:G251)</f>
        <v>3</v>
      </c>
      <c r="E252" s="129"/>
      <c r="F252" s="129"/>
      <c r="G252" s="134"/>
    </row>
    <row r="253" spans="1:7" x14ac:dyDescent="0.25">
      <c r="A253" s="179"/>
      <c r="C253" s="191"/>
      <c r="E253" s="129"/>
      <c r="F253" s="129"/>
      <c r="G253" s="134"/>
    </row>
    <row r="254" spans="1:7" x14ac:dyDescent="0.25">
      <c r="A254" s="179"/>
      <c r="B254" s="180" t="s">
        <v>282</v>
      </c>
      <c r="C254" s="191"/>
      <c r="E254" s="129"/>
      <c r="F254" s="129"/>
      <c r="G254" s="134"/>
    </row>
    <row r="255" spans="1:7" x14ac:dyDescent="0.25">
      <c r="A255" s="179"/>
      <c r="B255" s="385" t="s">
        <v>268</v>
      </c>
      <c r="C255" s="385"/>
      <c r="D255" s="144"/>
      <c r="E255" s="145"/>
      <c r="F255" s="184"/>
      <c r="G255" s="185"/>
    </row>
    <row r="256" spans="1:7" x14ac:dyDescent="0.25">
      <c r="A256" s="179"/>
      <c r="B256" s="335" t="s">
        <v>269</v>
      </c>
      <c r="C256" s="336"/>
      <c r="D256" s="174">
        <v>16</v>
      </c>
      <c r="E256" s="386" t="s">
        <v>271</v>
      </c>
      <c r="F256" s="386"/>
      <c r="G256" s="386"/>
    </row>
    <row r="257" spans="1:7" x14ac:dyDescent="0.25">
      <c r="A257" s="179"/>
      <c r="B257" s="141" t="s">
        <v>11</v>
      </c>
      <c r="C257" s="387"/>
      <c r="D257" s="388"/>
      <c r="E257" s="388"/>
      <c r="F257" s="388"/>
      <c r="G257" s="389"/>
    </row>
    <row r="258" spans="1:7" x14ac:dyDescent="0.25">
      <c r="A258" s="179"/>
      <c r="B258" s="141" t="s">
        <v>86</v>
      </c>
      <c r="C258" s="340"/>
      <c r="D258" s="341"/>
      <c r="E258" s="341"/>
      <c r="F258" s="341"/>
      <c r="G258" s="342"/>
    </row>
    <row r="259" spans="1:7" x14ac:dyDescent="0.25">
      <c r="A259" s="223"/>
      <c r="B259" s="224" t="s">
        <v>12</v>
      </c>
      <c r="C259" s="338"/>
      <c r="D259" s="338"/>
      <c r="E259" s="338"/>
      <c r="F259" s="338"/>
      <c r="G259" s="339"/>
    </row>
    <row r="260" spans="1:7" x14ac:dyDescent="0.25">
      <c r="A260" s="179"/>
      <c r="B260" s="129"/>
      <c r="C260" s="188" t="s">
        <v>273</v>
      </c>
      <c r="D260" s="166">
        <f>SUM(16)</f>
        <v>16</v>
      </c>
      <c r="E260" s="129"/>
      <c r="F260" s="129"/>
      <c r="G260" s="134"/>
    </row>
    <row r="261" spans="1:7" x14ac:dyDescent="0.25">
      <c r="A261" s="179"/>
      <c r="B261" s="265" t="s">
        <v>248</v>
      </c>
      <c r="C261" s="188"/>
      <c r="E261" s="129"/>
      <c r="F261" s="129"/>
      <c r="G261" s="134"/>
    </row>
    <row r="262" spans="1:7" x14ac:dyDescent="0.25">
      <c r="A262" s="179"/>
      <c r="B262" s="180" t="s">
        <v>243</v>
      </c>
      <c r="C262" s="188"/>
      <c r="D262" s="129"/>
      <c r="E262" s="129"/>
      <c r="F262" s="129"/>
      <c r="G262" s="134"/>
    </row>
    <row r="263" spans="1:7" x14ac:dyDescent="0.25">
      <c r="A263" s="179"/>
      <c r="B263" s="145" t="s">
        <v>270</v>
      </c>
      <c r="C263" s="140"/>
      <c r="D263" s="144"/>
      <c r="E263" s="145"/>
      <c r="F263" s="184"/>
      <c r="G263" s="185"/>
    </row>
    <row r="264" spans="1:7" x14ac:dyDescent="0.25">
      <c r="A264" s="179"/>
      <c r="B264" s="335" t="s">
        <v>270</v>
      </c>
      <c r="C264" s="336"/>
      <c r="D264" s="174">
        <v>30</v>
      </c>
      <c r="E264" s="375"/>
      <c r="F264" s="376"/>
      <c r="G264" s="377"/>
    </row>
    <row r="265" spans="1:7" x14ac:dyDescent="0.25">
      <c r="A265" s="179"/>
      <c r="B265" s="345" t="s">
        <v>85</v>
      </c>
      <c r="C265" s="379"/>
      <c r="D265" s="380"/>
      <c r="E265" s="380"/>
      <c r="F265" s="380"/>
      <c r="G265" s="381"/>
    </row>
    <row r="266" spans="1:7" x14ac:dyDescent="0.25">
      <c r="A266" s="179"/>
      <c r="B266" s="346"/>
      <c r="C266" s="382"/>
      <c r="D266" s="383"/>
      <c r="E266" s="383"/>
      <c r="F266" s="383"/>
      <c r="G266" s="384"/>
    </row>
    <row r="267" spans="1:7" x14ac:dyDescent="0.25">
      <c r="A267" s="179"/>
      <c r="B267" s="141" t="s">
        <v>225</v>
      </c>
      <c r="C267" s="340"/>
      <c r="D267" s="341"/>
      <c r="E267" s="341"/>
      <c r="F267" s="341"/>
      <c r="G267" s="342"/>
    </row>
    <row r="268" spans="1:7" x14ac:dyDescent="0.25">
      <c r="A268" s="179"/>
      <c r="B268" s="142" t="s">
        <v>226</v>
      </c>
      <c r="C268" s="337"/>
      <c r="D268" s="338"/>
      <c r="E268" s="338"/>
      <c r="F268" s="338"/>
      <c r="G268" s="339"/>
    </row>
    <row r="269" spans="1:7" x14ac:dyDescent="0.25">
      <c r="A269" s="179"/>
      <c r="B269" s="187"/>
      <c r="C269" s="188" t="s">
        <v>274</v>
      </c>
      <c r="D269" s="166">
        <f>SUM(30)</f>
        <v>30</v>
      </c>
      <c r="E269" s="129"/>
      <c r="F269" s="129"/>
      <c r="G269" s="134"/>
    </row>
    <row r="270" spans="1:7" x14ac:dyDescent="0.25">
      <c r="A270" s="73"/>
    </row>
    <row r="271" spans="1:7" x14ac:dyDescent="0.25">
      <c r="A271" s="194"/>
      <c r="B271" s="180" t="s">
        <v>283</v>
      </c>
      <c r="C271" s="194"/>
      <c r="D271" s="194"/>
      <c r="E271" s="194"/>
      <c r="F271" s="194"/>
      <c r="G271" s="194"/>
    </row>
    <row r="272" spans="1:7" x14ac:dyDescent="0.25">
      <c r="A272" s="179"/>
      <c r="B272" s="145" t="s">
        <v>343</v>
      </c>
      <c r="C272" s="131"/>
      <c r="D272" s="136"/>
      <c r="E272" s="261"/>
      <c r="F272" s="262"/>
      <c r="G272" s="129"/>
    </row>
    <row r="273" spans="1:7" x14ac:dyDescent="0.25">
      <c r="A273" s="179"/>
      <c r="B273" s="151" t="s">
        <v>2</v>
      </c>
      <c r="C273" s="152" t="s">
        <v>3</v>
      </c>
      <c r="D273" s="312" t="s">
        <v>4</v>
      </c>
    </row>
    <row r="274" spans="1:7" x14ac:dyDescent="0.25">
      <c r="A274" s="179"/>
      <c r="B274" s="157"/>
      <c r="C274" s="157"/>
      <c r="D274" s="66"/>
    </row>
    <row r="275" spans="1:7" x14ac:dyDescent="0.25">
      <c r="A275" s="179"/>
      <c r="B275" s="157"/>
      <c r="C275" s="157"/>
      <c r="D275" s="66"/>
    </row>
    <row r="276" spans="1:7" x14ac:dyDescent="0.25">
      <c r="A276" s="179"/>
      <c r="B276" s="157"/>
      <c r="C276" s="157"/>
      <c r="D276" s="66"/>
    </row>
    <row r="277" spans="1:7" x14ac:dyDescent="0.25">
      <c r="A277" s="179"/>
      <c r="B277" s="157"/>
      <c r="C277" s="157"/>
      <c r="D277" s="66"/>
    </row>
    <row r="278" spans="1:7" x14ac:dyDescent="0.25">
      <c r="A278" s="179"/>
      <c r="B278" s="157"/>
      <c r="C278" s="157"/>
      <c r="D278" s="66"/>
    </row>
    <row r="279" spans="1:7" x14ac:dyDescent="0.25">
      <c r="A279" s="179"/>
      <c r="B279" s="157"/>
      <c r="C279" s="157"/>
      <c r="D279" s="66"/>
    </row>
    <row r="280" spans="1:7" x14ac:dyDescent="0.25">
      <c r="A280" s="179"/>
      <c r="B280" s="264" t="s">
        <v>242</v>
      </c>
      <c r="C280" s="146" t="s">
        <v>272</v>
      </c>
      <c r="D280" s="147">
        <f>SUM(D256,D264) - 46</f>
        <v>0</v>
      </c>
    </row>
    <row r="281" spans="1:7" x14ac:dyDescent="0.25">
      <c r="A281" s="179"/>
      <c r="B281" s="143"/>
      <c r="C281" s="188" t="s">
        <v>5</v>
      </c>
      <c r="D281" s="166">
        <f>SUM(D274:D280)</f>
        <v>0</v>
      </c>
      <c r="E281" s="129"/>
      <c r="F281" s="129"/>
      <c r="G281" s="134"/>
    </row>
    <row r="282" spans="1:7" x14ac:dyDescent="0.25">
      <c r="A282" s="73"/>
      <c r="B282" s="204" t="s">
        <v>256</v>
      </c>
    </row>
    <row r="283" spans="1:7" x14ac:dyDescent="0.25">
      <c r="A283" s="179"/>
      <c r="B283" s="195"/>
      <c r="C283" s="188"/>
      <c r="D283" s="129"/>
      <c r="E283" s="129"/>
      <c r="F283" s="129"/>
      <c r="G283" s="134"/>
    </row>
    <row r="284" spans="1:7" x14ac:dyDescent="0.25">
      <c r="A284" s="179"/>
      <c r="B284" s="159" t="s">
        <v>278</v>
      </c>
      <c r="C284" s="160"/>
      <c r="D284" s="168">
        <f>SUM(D252,D269,D260,D281,D246)</f>
        <v>106</v>
      </c>
      <c r="E284" s="129"/>
      <c r="F284" s="129"/>
      <c r="G284" s="134"/>
    </row>
    <row r="285" spans="1:7" x14ac:dyDescent="0.25">
      <c r="A285" s="179"/>
      <c r="B285" s="129"/>
      <c r="C285" s="129"/>
      <c r="D285" s="134"/>
      <c r="E285" s="129"/>
      <c r="F285" s="129"/>
      <c r="G285" s="134"/>
    </row>
    <row r="286" spans="1:7" x14ac:dyDescent="0.25">
      <c r="A286" s="179"/>
      <c r="B286" s="196" t="s">
        <v>279</v>
      </c>
      <c r="C286" s="197"/>
      <c r="D286" s="197"/>
      <c r="E286" s="197"/>
      <c r="F286" s="197"/>
      <c r="G286" s="197"/>
    </row>
    <row r="287" spans="1:7" x14ac:dyDescent="0.25">
      <c r="A287" s="179"/>
      <c r="B287" s="197"/>
      <c r="C287" s="197"/>
      <c r="D287" s="197"/>
      <c r="E287" s="197"/>
      <c r="F287" s="197"/>
      <c r="G287" s="197"/>
    </row>
    <row r="288" spans="1:7" x14ac:dyDescent="0.25">
      <c r="A288" s="179"/>
      <c r="B288" s="139" t="s">
        <v>280</v>
      </c>
      <c r="C288" s="139"/>
      <c r="D288" s="144"/>
      <c r="E288" s="183"/>
      <c r="F288" s="129"/>
      <c r="G288" s="134"/>
    </row>
    <row r="289" spans="1:7" x14ac:dyDescent="0.25">
      <c r="A289" s="179"/>
      <c r="B289" s="161" t="s">
        <v>2</v>
      </c>
      <c r="C289" s="161" t="s">
        <v>3</v>
      </c>
      <c r="D289" s="169" t="s">
        <v>4</v>
      </c>
      <c r="E289" s="143"/>
      <c r="F289" s="129"/>
      <c r="G289" s="134"/>
    </row>
    <row r="290" spans="1:7" x14ac:dyDescent="0.25">
      <c r="A290" s="179"/>
      <c r="B290" s="133"/>
      <c r="C290" s="133"/>
      <c r="D290" s="138"/>
      <c r="E290" s="192"/>
      <c r="F290" s="129"/>
      <c r="G290" s="134"/>
    </row>
    <row r="291" spans="1:7" x14ac:dyDescent="0.25">
      <c r="A291" s="179"/>
      <c r="B291" s="133"/>
      <c r="C291" s="133"/>
      <c r="D291" s="138"/>
      <c r="E291" s="192"/>
      <c r="F291" s="129"/>
      <c r="G291" s="134"/>
    </row>
    <row r="292" spans="1:7" x14ac:dyDescent="0.25">
      <c r="A292" s="179"/>
      <c r="B292" s="133"/>
      <c r="C292" s="133"/>
      <c r="D292" s="138"/>
      <c r="E292" s="192"/>
      <c r="F292" s="129"/>
      <c r="G292" s="134"/>
    </row>
    <row r="293" spans="1:7" x14ac:dyDescent="0.25">
      <c r="A293" s="179"/>
      <c r="B293" s="133"/>
      <c r="C293" s="133"/>
      <c r="D293" s="138"/>
      <c r="E293" s="192"/>
      <c r="F293" s="129"/>
      <c r="G293" s="134"/>
    </row>
    <row r="294" spans="1:7" x14ac:dyDescent="0.25">
      <c r="A294" s="179"/>
      <c r="B294" s="133"/>
      <c r="C294" s="133"/>
      <c r="D294" s="138"/>
      <c r="E294" s="192"/>
      <c r="F294" s="129"/>
      <c r="G294" s="134"/>
    </row>
    <row r="295" spans="1:7" x14ac:dyDescent="0.25">
      <c r="A295" s="179"/>
      <c r="B295" s="133"/>
      <c r="C295" s="133"/>
      <c r="D295" s="138"/>
      <c r="E295" s="192"/>
      <c r="F295" s="129"/>
      <c r="G295" s="134"/>
    </row>
    <row r="296" spans="1:7" x14ac:dyDescent="0.25">
      <c r="A296" s="179"/>
      <c r="B296" s="133"/>
      <c r="C296" s="133"/>
      <c r="D296" s="138"/>
      <c r="E296" s="192"/>
      <c r="F296" s="129"/>
      <c r="G296" s="134"/>
    </row>
    <row r="297" spans="1:7" x14ac:dyDescent="0.25">
      <c r="A297" s="179"/>
      <c r="B297" s="133"/>
      <c r="C297" s="133"/>
      <c r="D297" s="138"/>
      <c r="E297" s="192"/>
      <c r="F297" s="129"/>
      <c r="G297" s="134"/>
    </row>
    <row r="298" spans="1:7" x14ac:dyDescent="0.25">
      <c r="A298" s="179"/>
      <c r="B298" s="132"/>
      <c r="C298" s="132"/>
      <c r="D298" s="137"/>
      <c r="E298" s="192"/>
      <c r="F298" s="129"/>
      <c r="G298" s="134"/>
    </row>
    <row r="299" spans="1:7" x14ac:dyDescent="0.25">
      <c r="A299" s="179"/>
      <c r="B299" s="132"/>
      <c r="C299" s="132"/>
      <c r="D299" s="137"/>
      <c r="E299" s="192"/>
      <c r="F299" s="129"/>
      <c r="G299" s="134"/>
    </row>
    <row r="300" spans="1:7" x14ac:dyDescent="0.25">
      <c r="A300" s="179"/>
      <c r="B300" s="190"/>
      <c r="C300" s="191" t="s">
        <v>5</v>
      </c>
      <c r="D300" s="170">
        <f>SUM(D290:D299)</f>
        <v>0</v>
      </c>
      <c r="E300" s="193"/>
      <c r="F300" s="129"/>
      <c r="G300" s="134"/>
    </row>
    <row r="301" spans="1:7" x14ac:dyDescent="0.25">
      <c r="A301" s="179"/>
      <c r="B301" s="129"/>
      <c r="C301" s="129"/>
      <c r="D301" s="134"/>
      <c r="E301" s="129"/>
      <c r="F301" s="129"/>
      <c r="G301" s="134"/>
    </row>
    <row r="302" spans="1:7" x14ac:dyDescent="0.25">
      <c r="A302" s="179"/>
      <c r="B302" s="164" t="s">
        <v>281</v>
      </c>
      <c r="C302" s="160"/>
      <c r="D302" s="168">
        <f>SUM(D284+D300)</f>
        <v>106</v>
      </c>
      <c r="E302" s="163" t="s">
        <v>4</v>
      </c>
      <c r="F302" s="129"/>
      <c r="G302" s="134"/>
    </row>
    <row r="303" spans="1:7" x14ac:dyDescent="0.25">
      <c r="A303" s="179"/>
      <c r="B303" s="129"/>
      <c r="C303" s="129"/>
      <c r="D303" s="134"/>
      <c r="E303" s="129"/>
      <c r="F303" s="129"/>
      <c r="G303" s="134"/>
    </row>
    <row r="304" spans="1:7" x14ac:dyDescent="0.25">
      <c r="A304" s="179"/>
      <c r="B304" s="194" t="s">
        <v>14</v>
      </c>
      <c r="C304" s="129"/>
      <c r="D304" s="134"/>
      <c r="E304" s="129"/>
      <c r="F304" s="129"/>
      <c r="G304" s="134"/>
    </row>
    <row r="305" spans="1:7" x14ac:dyDescent="0.25">
      <c r="A305" s="179"/>
      <c r="B305" s="323"/>
      <c r="C305" s="324"/>
      <c r="D305" s="324"/>
      <c r="E305" s="324"/>
      <c r="F305" s="324"/>
      <c r="G305" s="325"/>
    </row>
    <row r="306" spans="1:7" x14ac:dyDescent="0.25">
      <c r="A306" s="179"/>
      <c r="B306" s="326"/>
      <c r="C306" s="327"/>
      <c r="D306" s="327"/>
      <c r="E306" s="327"/>
      <c r="F306" s="327"/>
      <c r="G306" s="328"/>
    </row>
    <row r="307" spans="1:7" x14ac:dyDescent="0.25">
      <c r="A307" s="179"/>
      <c r="B307" s="326"/>
      <c r="C307" s="327"/>
      <c r="D307" s="327"/>
      <c r="E307" s="327"/>
      <c r="F307" s="327"/>
      <c r="G307" s="328"/>
    </row>
    <row r="308" spans="1:7" x14ac:dyDescent="0.25">
      <c r="A308" s="179"/>
      <c r="B308" s="326"/>
      <c r="C308" s="327"/>
      <c r="D308" s="327"/>
      <c r="E308" s="327"/>
      <c r="F308" s="327"/>
      <c r="G308" s="328"/>
    </row>
    <row r="309" spans="1:7" x14ac:dyDescent="0.25">
      <c r="A309" s="179"/>
      <c r="B309" s="326"/>
      <c r="C309" s="327"/>
      <c r="D309" s="327"/>
      <c r="E309" s="327"/>
      <c r="F309" s="327"/>
      <c r="G309" s="328"/>
    </row>
    <row r="310" spans="1:7" x14ac:dyDescent="0.25">
      <c r="A310" s="179"/>
      <c r="B310" s="329"/>
      <c r="C310" s="330"/>
      <c r="D310" s="330"/>
      <c r="E310" s="330"/>
      <c r="F310" s="330"/>
      <c r="G310" s="331"/>
    </row>
    <row r="311" spans="1:7" x14ac:dyDescent="0.25">
      <c r="A311" s="179" t="s">
        <v>30</v>
      </c>
    </row>
  </sheetData>
  <sheetProtection password="FA66" sheet="1" objects="1" scenarios="1"/>
  <mergeCells count="54">
    <mergeCell ref="C267:G267"/>
    <mergeCell ref="C268:G268"/>
    <mergeCell ref="B305:G310"/>
    <mergeCell ref="C259:G259"/>
    <mergeCell ref="B264:C264"/>
    <mergeCell ref="E264:G264"/>
    <mergeCell ref="B265:B266"/>
    <mergeCell ref="C265:G266"/>
    <mergeCell ref="B255:C255"/>
    <mergeCell ref="B256:C256"/>
    <mergeCell ref="E256:G256"/>
    <mergeCell ref="C257:G257"/>
    <mergeCell ref="C258:G258"/>
    <mergeCell ref="C218:G218"/>
    <mergeCell ref="C219:G219"/>
    <mergeCell ref="C220:G220"/>
    <mergeCell ref="C221:G221"/>
    <mergeCell ref="C222:G222"/>
    <mergeCell ref="C10:G10"/>
    <mergeCell ref="C11:G11"/>
    <mergeCell ref="C12:G12"/>
    <mergeCell ref="C51:G51"/>
    <mergeCell ref="C50:G50"/>
    <mergeCell ref="C49:G49"/>
    <mergeCell ref="B47:C47"/>
    <mergeCell ref="B48:C48"/>
    <mergeCell ref="C13:G13"/>
    <mergeCell ref="C14:G14"/>
    <mergeCell ref="E48:G48"/>
    <mergeCell ref="C59:G59"/>
    <mergeCell ref="B101:G106"/>
    <mergeCell ref="B56:C56"/>
    <mergeCell ref="C60:G60"/>
    <mergeCell ref="B57:B58"/>
    <mergeCell ref="C57:G58"/>
    <mergeCell ref="E56:G56"/>
    <mergeCell ref="C116:G116"/>
    <mergeCell ref="C117:G117"/>
    <mergeCell ref="C118:G118"/>
    <mergeCell ref="C119:G119"/>
    <mergeCell ref="C120:G120"/>
    <mergeCell ref="B153:C153"/>
    <mergeCell ref="B154:C154"/>
    <mergeCell ref="E154:G154"/>
    <mergeCell ref="C155:G155"/>
    <mergeCell ref="C156:G156"/>
    <mergeCell ref="C165:G165"/>
    <mergeCell ref="C166:G166"/>
    <mergeCell ref="B203:G208"/>
    <mergeCell ref="C157:G157"/>
    <mergeCell ref="B162:C162"/>
    <mergeCell ref="E162:G162"/>
    <mergeCell ref="B163:B164"/>
    <mergeCell ref="C163:G164"/>
  </mergeCells>
  <conditionalFormatting sqref="B42:D43 B66:D71">
    <cfRule type="expression" dxfId="28" priority="15">
      <formula>NOT(ISBLANK($G42))</formula>
    </cfRule>
  </conditionalFormatting>
  <conditionalFormatting sqref="B19:D37">
    <cfRule type="expression" dxfId="27" priority="10">
      <formula>OR(NOT(ISBLANK($G19)),NOT(ISBLANK($E19)),NOT(ISBLANK($F19)))</formula>
    </cfRule>
  </conditionalFormatting>
  <conditionalFormatting sqref="B76:D76">
    <cfRule type="expression" dxfId="26" priority="9">
      <formula>NOT(ISBLANK($G76))</formula>
    </cfRule>
  </conditionalFormatting>
  <conditionalFormatting sqref="B148:D149 B172:D177">
    <cfRule type="expression" dxfId="25" priority="7">
      <formula>NOT(ISBLANK($G148))</formula>
    </cfRule>
  </conditionalFormatting>
  <conditionalFormatting sqref="B125:D143">
    <cfRule type="expression" dxfId="24" priority="6">
      <formula>OR(NOT(ISBLANK($G125)),NOT(ISBLANK($E125)),NOT(ISBLANK($F125)))</formula>
    </cfRule>
  </conditionalFormatting>
  <conditionalFormatting sqref="B178:D178">
    <cfRule type="expression" dxfId="23" priority="5">
      <formula>NOT(ISBLANK($G178))</formula>
    </cfRule>
  </conditionalFormatting>
  <conditionalFormatting sqref="B250:D251 B274:D279">
    <cfRule type="expression" dxfId="22" priority="3">
      <formula>NOT(ISBLANK($G250))</formula>
    </cfRule>
  </conditionalFormatting>
  <conditionalFormatting sqref="B227:D245">
    <cfRule type="expression" dxfId="21" priority="2">
      <formula>OR(NOT(ISBLANK($G227)),NOT(ISBLANK($E227)),NOT(ISBLANK($F227)))</formula>
    </cfRule>
  </conditionalFormatting>
  <conditionalFormatting sqref="B280:D280">
    <cfRule type="expression" dxfId="20" priority="1">
      <formula>NOT(ISBLANK($G280))</formula>
    </cfRule>
  </conditionalFormatting>
  <dataValidations count="2">
    <dataValidation type="list" allowBlank="1" showInputMessage="1" showErrorMessage="1" sqref="C42 C148 C250">
      <formula1>filo_selectie</formula1>
    </dataValidation>
    <dataValidation type="whole" allowBlank="1" showInputMessage="1" showErrorMessage="1" sqref="D154 D48 D256">
      <formula1>16</formula1>
      <formula2>21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32B2D34-B204-4139-B0ED-10DEF7D9F429}">
            <xm:f>NOT(ISBLANK('Adaptive Organisms'!$G72))</xm:f>
            <x14:dxf>
              <font>
                <strike/>
              </font>
            </x14:dxf>
          </x14:cfRule>
          <xm:sqref>B72:D75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29"/>
  <sheetViews>
    <sheetView workbookViewId="0">
      <selection activeCell="B3" sqref="B3"/>
    </sheetView>
  </sheetViews>
  <sheetFormatPr defaultRowHeight="15" x14ac:dyDescent="0.25"/>
  <cols>
    <col min="1" max="1" width="35.7109375" style="179" customWidth="1"/>
    <col min="2" max="2" width="16.85546875" style="129" customWidth="1"/>
    <col min="3" max="3" width="37.7109375" style="129" customWidth="1"/>
    <col min="4" max="4" width="9.140625" style="129"/>
    <col min="5" max="5" width="14.28515625" style="129" customWidth="1"/>
    <col min="6" max="6" width="31.5703125" style="129" customWidth="1"/>
    <col min="7" max="11" width="9.140625" style="129"/>
    <col min="12" max="12" width="15.140625" style="129" customWidth="1"/>
    <col min="13" max="13" width="18.7109375" style="129" customWidth="1"/>
    <col min="14" max="18" width="9.140625" style="129"/>
    <col min="19" max="19" width="33.42578125" style="129" customWidth="1"/>
    <col min="20" max="16384" width="9.140625" style="129"/>
  </cols>
  <sheetData>
    <row r="1" spans="1:7" s="177" customFormat="1" ht="36.75" customHeight="1" x14ac:dyDescent="0.25">
      <c r="A1" s="176" t="s">
        <v>29</v>
      </c>
    </row>
    <row r="2" spans="1:7" x14ac:dyDescent="0.25">
      <c r="A2" s="178" t="s">
        <v>257</v>
      </c>
    </row>
    <row r="3" spans="1:7" ht="18.75" x14ac:dyDescent="0.3">
      <c r="B3" s="130" t="s">
        <v>354</v>
      </c>
      <c r="D3" s="134"/>
      <c r="G3" s="134"/>
    </row>
    <row r="4" spans="1:7" ht="18.75" x14ac:dyDescent="0.3">
      <c r="B4" s="130" t="s">
        <v>258</v>
      </c>
      <c r="D4" s="134"/>
      <c r="G4" s="134"/>
    </row>
    <row r="5" spans="1:7" x14ac:dyDescent="0.25">
      <c r="B5" s="129" t="s">
        <v>10</v>
      </c>
      <c r="D5" s="134"/>
      <c r="G5" s="134"/>
    </row>
    <row r="6" spans="1:7" x14ac:dyDescent="0.25">
      <c r="D6" s="134"/>
      <c r="G6" s="134"/>
    </row>
    <row r="7" spans="1:7" x14ac:dyDescent="0.25">
      <c r="B7" s="180" t="s">
        <v>184</v>
      </c>
      <c r="D7" s="134"/>
      <c r="G7" s="134"/>
    </row>
    <row r="8" spans="1:7" x14ac:dyDescent="0.25">
      <c r="B8" s="126"/>
      <c r="D8" s="134"/>
      <c r="G8" s="134"/>
    </row>
    <row r="9" spans="1:7" x14ac:dyDescent="0.25">
      <c r="B9" s="181" t="s">
        <v>0</v>
      </c>
      <c r="C9" s="332"/>
      <c r="D9" s="333"/>
      <c r="E9" s="333"/>
      <c r="F9" s="333"/>
      <c r="G9" s="334"/>
    </row>
    <row r="10" spans="1:7" x14ac:dyDescent="0.25">
      <c r="B10" s="181" t="s">
        <v>1</v>
      </c>
      <c r="C10" s="332"/>
      <c r="D10" s="333"/>
      <c r="E10" s="333"/>
      <c r="F10" s="333"/>
      <c r="G10" s="334"/>
    </row>
    <row r="11" spans="1:7" x14ac:dyDescent="0.25">
      <c r="B11" s="181" t="s">
        <v>9</v>
      </c>
      <c r="C11" s="332"/>
      <c r="D11" s="333"/>
      <c r="E11" s="333"/>
      <c r="F11" s="333"/>
      <c r="G11" s="334"/>
    </row>
    <row r="12" spans="1:7" x14ac:dyDescent="0.25">
      <c r="B12" s="181" t="s">
        <v>6</v>
      </c>
      <c r="C12" s="332" t="s">
        <v>240</v>
      </c>
      <c r="D12" s="333"/>
      <c r="E12" s="333"/>
      <c r="F12" s="333"/>
      <c r="G12" s="334"/>
    </row>
    <row r="13" spans="1:7" x14ac:dyDescent="0.25">
      <c r="B13" s="181" t="s">
        <v>7</v>
      </c>
      <c r="C13" s="332"/>
      <c r="D13" s="333"/>
      <c r="E13" s="333"/>
      <c r="F13" s="333"/>
      <c r="G13" s="334"/>
    </row>
    <row r="14" spans="1:7" x14ac:dyDescent="0.25">
      <c r="B14" s="127"/>
      <c r="C14" s="182"/>
      <c r="D14" s="135"/>
      <c r="E14" s="183"/>
      <c r="F14" s="183"/>
      <c r="G14" s="135"/>
    </row>
    <row r="15" spans="1:7" x14ac:dyDescent="0.25">
      <c r="A15" s="129"/>
    </row>
    <row r="16" spans="1:7" x14ac:dyDescent="0.25">
      <c r="B16" s="127"/>
      <c r="C16" s="128"/>
      <c r="D16" s="135"/>
      <c r="E16" s="183"/>
      <c r="F16" s="183"/>
      <c r="G16" s="135"/>
    </row>
    <row r="17" spans="1:7" x14ac:dyDescent="0.25">
      <c r="B17" s="145" t="s">
        <v>305</v>
      </c>
      <c r="C17" s="131"/>
      <c r="D17" s="136"/>
      <c r="E17" s="145" t="s">
        <v>8</v>
      </c>
      <c r="F17" s="184"/>
      <c r="G17" s="185"/>
    </row>
    <row r="18" spans="1:7" x14ac:dyDescent="0.25">
      <c r="B18" s="151" t="s">
        <v>2</v>
      </c>
      <c r="C18" s="152" t="s">
        <v>3</v>
      </c>
      <c r="D18" s="212" t="s">
        <v>4</v>
      </c>
      <c r="E18" s="152" t="s">
        <v>2</v>
      </c>
      <c r="F18" s="152" t="s">
        <v>3</v>
      </c>
      <c r="G18" s="150" t="s">
        <v>4</v>
      </c>
    </row>
    <row r="19" spans="1:7" x14ac:dyDescent="0.25">
      <c r="B19" s="146" t="s">
        <v>96</v>
      </c>
      <c r="C19" s="146" t="s">
        <v>227</v>
      </c>
      <c r="D19" s="147">
        <v>3</v>
      </c>
      <c r="E19" s="148"/>
      <c r="F19" s="148"/>
      <c r="G19" s="171"/>
    </row>
    <row r="20" spans="1:7" x14ac:dyDescent="0.25">
      <c r="B20" s="146" t="s">
        <v>117</v>
      </c>
      <c r="C20" s="146" t="s">
        <v>195</v>
      </c>
      <c r="D20" s="147">
        <v>3</v>
      </c>
      <c r="E20" s="148"/>
      <c r="F20" s="148"/>
      <c r="G20" s="171"/>
    </row>
    <row r="21" spans="1:7" x14ac:dyDescent="0.25">
      <c r="B21" s="146" t="s">
        <v>129</v>
      </c>
      <c r="C21" s="146" t="s">
        <v>130</v>
      </c>
      <c r="D21" s="147">
        <v>3</v>
      </c>
      <c r="E21" s="148"/>
      <c r="F21" s="148"/>
      <c r="G21" s="171"/>
    </row>
    <row r="22" spans="1:7" x14ac:dyDescent="0.25">
      <c r="B22" s="146" t="s">
        <v>115</v>
      </c>
      <c r="C22" s="146" t="s">
        <v>253</v>
      </c>
      <c r="D22" s="147">
        <v>3</v>
      </c>
      <c r="E22" s="148"/>
      <c r="F22" s="148"/>
      <c r="G22" s="171"/>
    </row>
    <row r="23" spans="1:7" x14ac:dyDescent="0.25">
      <c r="B23" s="146" t="s">
        <v>123</v>
      </c>
      <c r="C23" s="146" t="s">
        <v>254</v>
      </c>
      <c r="D23" s="147">
        <v>3</v>
      </c>
      <c r="E23" s="148"/>
      <c r="F23" s="148"/>
      <c r="G23" s="171"/>
    </row>
    <row r="24" spans="1:7" x14ac:dyDescent="0.25">
      <c r="B24" s="187"/>
      <c r="C24" s="188" t="s">
        <v>5</v>
      </c>
      <c r="D24" s="166">
        <f>SUMIFS(D19:D23, G19:G23, "",E19:E23,"",F19:F23,"")+SUM(G19:G23)</f>
        <v>15</v>
      </c>
      <c r="G24" s="134"/>
    </row>
    <row r="25" spans="1:7" x14ac:dyDescent="0.25">
      <c r="B25" s="187"/>
      <c r="C25" s="188"/>
      <c r="D25" s="200"/>
      <c r="G25" s="134"/>
    </row>
    <row r="26" spans="1:7" x14ac:dyDescent="0.25">
      <c r="B26" s="145" t="s">
        <v>276</v>
      </c>
      <c r="C26" s="158"/>
      <c r="D26" s="165"/>
      <c r="E26" s="145" t="s">
        <v>8</v>
      </c>
      <c r="F26" s="131"/>
      <c r="G26" s="136"/>
    </row>
    <row r="27" spans="1:7" x14ac:dyDescent="0.25">
      <c r="B27" s="154" t="s">
        <v>2</v>
      </c>
      <c r="C27" s="155" t="s">
        <v>3</v>
      </c>
      <c r="D27" s="156" t="s">
        <v>4</v>
      </c>
      <c r="E27" s="152" t="s">
        <v>2</v>
      </c>
      <c r="F27" s="152" t="s">
        <v>3</v>
      </c>
      <c r="G27" s="150" t="s">
        <v>4</v>
      </c>
    </row>
    <row r="28" spans="1:7" s="258" customFormat="1" x14ac:dyDescent="0.25">
      <c r="A28" s="256"/>
      <c r="B28" s="162" t="str">
        <f>VLOOKUP(C28,filo_lijst,2,FALSE)</f>
        <v/>
      </c>
      <c r="C28" s="133" t="s">
        <v>41</v>
      </c>
      <c r="D28" s="167" t="str">
        <f>VLOOKUP(C28,filo_lijst,3,FALSE)</f>
        <v/>
      </c>
      <c r="E28" s="247"/>
      <c r="F28" s="247"/>
      <c r="G28" s="246"/>
    </row>
    <row r="29" spans="1:7" x14ac:dyDescent="0.25">
      <c r="B29" s="201" t="s">
        <v>151</v>
      </c>
      <c r="C29" s="201" t="s">
        <v>150</v>
      </c>
      <c r="D29" s="202">
        <v>0</v>
      </c>
      <c r="E29" s="211"/>
      <c r="F29" s="211"/>
      <c r="G29" s="124"/>
    </row>
    <row r="30" spans="1:7" x14ac:dyDescent="0.25">
      <c r="B30" s="190"/>
      <c r="C30" s="191" t="s">
        <v>5</v>
      </c>
      <c r="D30" s="166">
        <f>SUMIFS(D28:D29, G28:G29, "")+SUM(G28:G29)</f>
        <v>0</v>
      </c>
      <c r="G30" s="134"/>
    </row>
    <row r="31" spans="1:7" x14ac:dyDescent="0.25">
      <c r="D31" s="134"/>
      <c r="G31" s="134"/>
    </row>
    <row r="32" spans="1:7" x14ac:dyDescent="0.25">
      <c r="B32" s="145" t="s">
        <v>306</v>
      </c>
      <c r="C32" s="140"/>
      <c r="D32" s="144"/>
      <c r="E32" s="145"/>
      <c r="F32" s="184"/>
      <c r="G32" s="185"/>
    </row>
    <row r="33" spans="2:7" x14ac:dyDescent="0.25">
      <c r="B33" s="359" t="s">
        <v>100</v>
      </c>
      <c r="C33" s="360"/>
      <c r="D33" s="360"/>
      <c r="E33" s="360"/>
      <c r="F33" s="360"/>
      <c r="G33" s="361"/>
    </row>
    <row r="34" spans="2:7" x14ac:dyDescent="0.25">
      <c r="B34" s="358" t="s">
        <v>13</v>
      </c>
      <c r="C34" s="362"/>
      <c r="D34" s="362"/>
      <c r="E34" s="362"/>
      <c r="F34" s="362"/>
      <c r="G34" s="362"/>
    </row>
    <row r="35" spans="2:7" x14ac:dyDescent="0.25">
      <c r="B35" s="358"/>
      <c r="C35" s="362"/>
      <c r="D35" s="362"/>
      <c r="E35" s="362"/>
      <c r="F35" s="362"/>
      <c r="G35" s="362"/>
    </row>
    <row r="36" spans="2:7" x14ac:dyDescent="0.25">
      <c r="B36" s="358"/>
      <c r="C36" s="362"/>
      <c r="D36" s="362"/>
      <c r="E36" s="362"/>
      <c r="F36" s="362"/>
      <c r="G36" s="362"/>
    </row>
    <row r="37" spans="2:7" x14ac:dyDescent="0.25">
      <c r="B37" s="119" t="s">
        <v>99</v>
      </c>
      <c r="C37" s="363"/>
      <c r="D37" s="363"/>
      <c r="E37" s="363"/>
      <c r="F37" s="363"/>
      <c r="G37" s="363"/>
    </row>
    <row r="38" spans="2:7" x14ac:dyDescent="0.25">
      <c r="B38" s="119" t="s">
        <v>12</v>
      </c>
      <c r="C38" s="363"/>
      <c r="D38" s="363"/>
      <c r="E38" s="363"/>
      <c r="F38" s="363"/>
      <c r="G38" s="363"/>
    </row>
    <row r="39" spans="2:7" x14ac:dyDescent="0.25">
      <c r="B39" s="343" t="s">
        <v>45</v>
      </c>
      <c r="C39" s="344"/>
      <c r="D39" s="238">
        <v>6</v>
      </c>
      <c r="E39" s="253"/>
      <c r="F39" s="254"/>
      <c r="G39" s="255"/>
    </row>
    <row r="40" spans="2:7" ht="15" customHeight="1" x14ac:dyDescent="0.25">
      <c r="B40" s="370" t="s">
        <v>234</v>
      </c>
      <c r="C40" s="371"/>
      <c r="D40" s="371"/>
      <c r="E40" s="371"/>
      <c r="F40" s="371"/>
      <c r="G40" s="372"/>
    </row>
    <row r="41" spans="2:7" x14ac:dyDescent="0.25">
      <c r="B41" s="365" t="s">
        <v>13</v>
      </c>
      <c r="C41" s="367"/>
      <c r="D41" s="368"/>
      <c r="E41" s="368"/>
      <c r="F41" s="368"/>
      <c r="G41" s="369"/>
    </row>
    <row r="42" spans="2:7" x14ac:dyDescent="0.25">
      <c r="B42" s="365"/>
      <c r="C42" s="367"/>
      <c r="D42" s="368"/>
      <c r="E42" s="368"/>
      <c r="F42" s="368"/>
      <c r="G42" s="369"/>
    </row>
    <row r="43" spans="2:7" x14ac:dyDescent="0.25">
      <c r="B43" s="366"/>
      <c r="C43" s="367"/>
      <c r="D43" s="368"/>
      <c r="E43" s="368"/>
      <c r="F43" s="368"/>
      <c r="G43" s="369"/>
    </row>
    <row r="44" spans="2:7" x14ac:dyDescent="0.25">
      <c r="B44" s="119" t="s">
        <v>99</v>
      </c>
      <c r="C44" s="356"/>
      <c r="D44" s="357"/>
      <c r="E44" s="364" t="s">
        <v>101</v>
      </c>
      <c r="F44" s="364"/>
      <c r="G44" s="364"/>
    </row>
    <row r="45" spans="2:7" x14ac:dyDescent="0.25">
      <c r="B45" s="119" t="s">
        <v>12</v>
      </c>
      <c r="C45" s="356"/>
      <c r="D45" s="357"/>
      <c r="E45" s="152" t="s">
        <v>2</v>
      </c>
      <c r="F45" s="152" t="s">
        <v>3</v>
      </c>
      <c r="G45" s="237" t="s">
        <v>4</v>
      </c>
    </row>
    <row r="46" spans="2:7" x14ac:dyDescent="0.25">
      <c r="B46" s="343" t="s">
        <v>45</v>
      </c>
      <c r="C46" s="344"/>
      <c r="D46" s="199">
        <v>6</v>
      </c>
      <c r="E46" s="121"/>
      <c r="F46" s="121"/>
      <c r="G46" s="122"/>
    </row>
    <row r="47" spans="2:7" x14ac:dyDescent="0.25">
      <c r="B47" s="143"/>
      <c r="C47" s="188" t="s">
        <v>5</v>
      </c>
      <c r="D47" s="166">
        <f>SUM(D39)+SUMIF(G46,"",D46)+SUM(G46)</f>
        <v>12</v>
      </c>
      <c r="G47" s="134"/>
    </row>
    <row r="48" spans="2:7" customFormat="1" x14ac:dyDescent="0.25"/>
    <row r="49" spans="1:7" x14ac:dyDescent="0.25">
      <c r="A49" s="129"/>
      <c r="B49" s="180" t="s">
        <v>247</v>
      </c>
      <c r="G49" s="134"/>
    </row>
    <row r="50" spans="1:7" x14ac:dyDescent="0.25">
      <c r="B50" s="145" t="s">
        <v>300</v>
      </c>
      <c r="C50" s="140"/>
      <c r="D50" s="144"/>
      <c r="E50" s="145"/>
      <c r="F50" s="184"/>
      <c r="G50" s="185"/>
    </row>
    <row r="51" spans="1:7" x14ac:dyDescent="0.25">
      <c r="B51" s="335" t="s">
        <v>301</v>
      </c>
      <c r="C51" s="336"/>
      <c r="D51" s="174">
        <v>36</v>
      </c>
      <c r="E51" s="353"/>
      <c r="F51" s="354"/>
      <c r="G51" s="355"/>
    </row>
    <row r="52" spans="1:7" x14ac:dyDescent="0.25">
      <c r="B52" s="345" t="s">
        <v>11</v>
      </c>
      <c r="C52" s="379"/>
      <c r="D52" s="380"/>
      <c r="E52" s="380"/>
      <c r="F52" s="380"/>
      <c r="G52" s="381"/>
    </row>
    <row r="53" spans="1:7" x14ac:dyDescent="0.25">
      <c r="B53" s="346"/>
      <c r="C53" s="382"/>
      <c r="D53" s="383"/>
      <c r="E53" s="383"/>
      <c r="F53" s="383"/>
      <c r="G53" s="384"/>
    </row>
    <row r="54" spans="1:7" x14ac:dyDescent="0.25">
      <c r="B54" s="141" t="s">
        <v>86</v>
      </c>
      <c r="C54" s="340"/>
      <c r="D54" s="341"/>
      <c r="E54" s="341"/>
      <c r="F54" s="341"/>
      <c r="G54" s="342"/>
    </row>
    <row r="55" spans="1:7" x14ac:dyDescent="0.25">
      <c r="B55" s="189" t="s">
        <v>12</v>
      </c>
      <c r="C55" s="340"/>
      <c r="D55" s="341"/>
      <c r="E55" s="341"/>
      <c r="F55" s="341"/>
      <c r="G55" s="342"/>
    </row>
    <row r="56" spans="1:7" x14ac:dyDescent="0.25">
      <c r="B56" s="141" t="s">
        <v>87</v>
      </c>
      <c r="C56" s="340"/>
      <c r="D56" s="341"/>
      <c r="E56" s="341"/>
      <c r="F56" s="341"/>
      <c r="G56" s="342"/>
    </row>
    <row r="57" spans="1:7" x14ac:dyDescent="0.25">
      <c r="B57" s="142" t="s">
        <v>12</v>
      </c>
      <c r="C57" s="337"/>
      <c r="D57" s="338"/>
      <c r="E57" s="338"/>
      <c r="F57" s="338"/>
      <c r="G57" s="339"/>
    </row>
    <row r="58" spans="1:7" x14ac:dyDescent="0.25">
      <c r="C58" s="188" t="s">
        <v>244</v>
      </c>
      <c r="D58" s="166">
        <f>SUM(36)</f>
        <v>36</v>
      </c>
      <c r="G58" s="134"/>
    </row>
    <row r="59" spans="1:7" x14ac:dyDescent="0.25">
      <c r="B59" s="265" t="s">
        <v>248</v>
      </c>
      <c r="C59" s="188"/>
      <c r="G59" s="134"/>
    </row>
    <row r="60" spans="1:7" x14ac:dyDescent="0.25">
      <c r="B60" s="180" t="s">
        <v>247</v>
      </c>
      <c r="C60" s="188"/>
      <c r="G60" s="134"/>
    </row>
    <row r="61" spans="1:7" x14ac:dyDescent="0.25">
      <c r="B61" s="145" t="s">
        <v>302</v>
      </c>
      <c r="C61" s="140"/>
      <c r="D61" s="144"/>
      <c r="E61" s="145"/>
      <c r="F61" s="184"/>
      <c r="G61" s="185"/>
    </row>
    <row r="62" spans="1:7" x14ac:dyDescent="0.25">
      <c r="B62" s="335" t="s">
        <v>303</v>
      </c>
      <c r="C62" s="336"/>
      <c r="D62" s="174">
        <v>36</v>
      </c>
      <c r="E62" s="353"/>
      <c r="F62" s="354"/>
      <c r="G62" s="355"/>
    </row>
    <row r="63" spans="1:7" x14ac:dyDescent="0.25">
      <c r="B63" s="345" t="s">
        <v>11</v>
      </c>
      <c r="C63" s="379"/>
      <c r="D63" s="380"/>
      <c r="E63" s="380"/>
      <c r="F63" s="380"/>
      <c r="G63" s="381"/>
    </row>
    <row r="64" spans="1:7" x14ac:dyDescent="0.25">
      <c r="B64" s="346"/>
      <c r="C64" s="382"/>
      <c r="D64" s="383"/>
      <c r="E64" s="383"/>
      <c r="F64" s="383"/>
      <c r="G64" s="384"/>
    </row>
    <row r="65" spans="1:7" x14ac:dyDescent="0.25">
      <c r="B65" s="141" t="s">
        <v>86</v>
      </c>
      <c r="C65" s="340"/>
      <c r="D65" s="341"/>
      <c r="E65" s="341"/>
      <c r="F65" s="341"/>
      <c r="G65" s="342"/>
    </row>
    <row r="66" spans="1:7" x14ac:dyDescent="0.25">
      <c r="B66" s="189" t="s">
        <v>12</v>
      </c>
      <c r="C66" s="340"/>
      <c r="D66" s="341"/>
      <c r="E66" s="341"/>
      <c r="F66" s="341"/>
      <c r="G66" s="342"/>
    </row>
    <row r="67" spans="1:7" x14ac:dyDescent="0.25">
      <c r="B67" s="141" t="s">
        <v>87</v>
      </c>
      <c r="C67" s="340"/>
      <c r="D67" s="341"/>
      <c r="E67" s="341"/>
      <c r="F67" s="341"/>
      <c r="G67" s="342"/>
    </row>
    <row r="68" spans="1:7" x14ac:dyDescent="0.25">
      <c r="B68" s="142" t="s">
        <v>12</v>
      </c>
      <c r="C68" s="337"/>
      <c r="D68" s="338"/>
      <c r="E68" s="338"/>
      <c r="F68" s="338"/>
      <c r="G68" s="339"/>
    </row>
    <row r="69" spans="1:7" x14ac:dyDescent="0.25">
      <c r="B69" s="187"/>
      <c r="C69" s="188" t="s">
        <v>244</v>
      </c>
      <c r="D69" s="166">
        <f>SUM(36)</f>
        <v>36</v>
      </c>
      <c r="G69" s="134"/>
    </row>
    <row r="70" spans="1:7" customFormat="1" x14ac:dyDescent="0.25"/>
    <row r="71" spans="1:7" s="204" customFormat="1" x14ac:dyDescent="0.25">
      <c r="A71" s="194"/>
      <c r="B71" s="180" t="s">
        <v>245</v>
      </c>
      <c r="C71" s="194"/>
      <c r="D71" s="194"/>
      <c r="E71" s="194"/>
      <c r="F71" s="194"/>
      <c r="G71" s="194"/>
    </row>
    <row r="72" spans="1:7" x14ac:dyDescent="0.25">
      <c r="B72" s="145" t="s">
        <v>304</v>
      </c>
      <c r="C72" s="131"/>
      <c r="D72" s="136"/>
      <c r="E72" s="261"/>
      <c r="F72" s="262"/>
    </row>
    <row r="73" spans="1:7" x14ac:dyDescent="0.25">
      <c r="B73" s="151" t="s">
        <v>2</v>
      </c>
      <c r="C73" s="152" t="s">
        <v>3</v>
      </c>
      <c r="D73" s="266" t="s">
        <v>4</v>
      </c>
      <c r="E73"/>
      <c r="F73"/>
      <c r="G73"/>
    </row>
    <row r="74" spans="1:7" x14ac:dyDescent="0.25">
      <c r="B74" s="173" t="str">
        <f t="shared" ref="B74:B79" si="0">VLOOKUP(C74,bio_constrained_lijst,2,0)</f>
        <v/>
      </c>
      <c r="C74" s="157" t="s">
        <v>236</v>
      </c>
      <c r="D74" s="147" t="str">
        <f t="shared" ref="D74:D79" si="1">VLOOKUP(C74,bio_constrained_lijst,3,0)</f>
        <v/>
      </c>
      <c r="E74"/>
      <c r="F74"/>
      <c r="G74"/>
    </row>
    <row r="75" spans="1:7" x14ac:dyDescent="0.25">
      <c r="B75" s="173" t="str">
        <f t="shared" si="0"/>
        <v/>
      </c>
      <c r="C75" s="157" t="s">
        <v>15</v>
      </c>
      <c r="D75" s="147" t="str">
        <f t="shared" si="1"/>
        <v/>
      </c>
      <c r="E75"/>
      <c r="F75"/>
      <c r="G75"/>
    </row>
    <row r="76" spans="1:7" x14ac:dyDescent="0.25">
      <c r="B76" s="173" t="str">
        <f t="shared" si="0"/>
        <v/>
      </c>
      <c r="C76" s="157" t="s">
        <v>15</v>
      </c>
      <c r="D76" s="147" t="str">
        <f t="shared" si="1"/>
        <v/>
      </c>
      <c r="E76"/>
      <c r="F76"/>
      <c r="G76"/>
    </row>
    <row r="77" spans="1:7" x14ac:dyDescent="0.25">
      <c r="B77" s="173" t="str">
        <f t="shared" si="0"/>
        <v/>
      </c>
      <c r="C77" s="157" t="s">
        <v>15</v>
      </c>
      <c r="D77" s="147" t="str">
        <f t="shared" si="1"/>
        <v/>
      </c>
      <c r="E77"/>
      <c r="F77"/>
      <c r="G77"/>
    </row>
    <row r="78" spans="1:7" x14ac:dyDescent="0.25">
      <c r="B78" s="173" t="str">
        <f t="shared" si="0"/>
        <v/>
      </c>
      <c r="C78" s="157" t="s">
        <v>15</v>
      </c>
      <c r="D78" s="147" t="str">
        <f t="shared" si="1"/>
        <v/>
      </c>
      <c r="E78"/>
      <c r="F78"/>
      <c r="G78"/>
    </row>
    <row r="79" spans="1:7" x14ac:dyDescent="0.25">
      <c r="B79" s="173" t="str">
        <f t="shared" si="0"/>
        <v/>
      </c>
      <c r="C79" s="157" t="s">
        <v>15</v>
      </c>
      <c r="D79" s="147" t="str">
        <f t="shared" si="1"/>
        <v/>
      </c>
      <c r="E79"/>
      <c r="F79"/>
      <c r="G79"/>
    </row>
    <row r="80" spans="1:7" x14ac:dyDescent="0.25">
      <c r="B80" s="308"/>
      <c r="C80" s="310" t="s">
        <v>321</v>
      </c>
      <c r="D80" s="309"/>
      <c r="E80" s="73"/>
      <c r="F80" s="73"/>
      <c r="G80" s="73"/>
    </row>
    <row r="81" spans="1:7" x14ac:dyDescent="0.25">
      <c r="B81" s="307"/>
      <c r="C81" s="157"/>
      <c r="D81" s="66"/>
      <c r="E81" s="73"/>
      <c r="F81" s="73"/>
      <c r="G81" s="73"/>
    </row>
    <row r="82" spans="1:7" x14ac:dyDescent="0.25">
      <c r="B82" s="307"/>
      <c r="C82" s="157"/>
      <c r="D82" s="66"/>
      <c r="E82" s="73"/>
      <c r="F82" s="73"/>
      <c r="G82" s="73"/>
    </row>
    <row r="83" spans="1:7" x14ac:dyDescent="0.25">
      <c r="B83" s="307"/>
      <c r="C83" s="157"/>
      <c r="D83" s="66"/>
      <c r="E83" s="73"/>
      <c r="F83" s="73"/>
      <c r="G83" s="73"/>
    </row>
    <row r="84" spans="1:7" x14ac:dyDescent="0.25">
      <c r="B84" s="264" t="s">
        <v>242</v>
      </c>
      <c r="C84" s="146" t="s">
        <v>241</v>
      </c>
      <c r="D84" s="147">
        <f>SUM(D51,D62) - 72</f>
        <v>0</v>
      </c>
      <c r="E84"/>
      <c r="F84"/>
      <c r="G84"/>
    </row>
    <row r="85" spans="1:7" x14ac:dyDescent="0.25">
      <c r="B85" s="143"/>
      <c r="C85" s="188" t="s">
        <v>5</v>
      </c>
      <c r="D85" s="166">
        <f>SUM(D74:D84)</f>
        <v>0</v>
      </c>
      <c r="E85" s="263"/>
      <c r="F85" s="263"/>
      <c r="G85" s="263"/>
    </row>
    <row r="86" spans="1:7" s="73" customFormat="1" x14ac:dyDescent="0.25">
      <c r="B86" s="204" t="s">
        <v>256</v>
      </c>
    </row>
    <row r="87" spans="1:7" x14ac:dyDescent="0.25">
      <c r="A87" s="129"/>
      <c r="B87" s="195"/>
      <c r="G87" s="134"/>
    </row>
    <row r="88" spans="1:7" x14ac:dyDescent="0.25">
      <c r="B88" s="159" t="s">
        <v>238</v>
      </c>
      <c r="C88" s="160"/>
      <c r="D88" s="168">
        <f>SUM(D30,D69,D58,D47,D24,D85)</f>
        <v>99</v>
      </c>
      <c r="G88" s="134"/>
    </row>
    <row r="89" spans="1:7" x14ac:dyDescent="0.25">
      <c r="D89" s="134"/>
      <c r="G89" s="134"/>
    </row>
    <row r="90" spans="1:7" ht="15" customHeight="1" x14ac:dyDescent="0.25">
      <c r="B90" s="196" t="s">
        <v>149</v>
      </c>
      <c r="C90" s="197"/>
      <c r="D90" s="197"/>
      <c r="E90" s="197"/>
      <c r="F90" s="197"/>
      <c r="G90" s="197"/>
    </row>
    <row r="91" spans="1:7" x14ac:dyDescent="0.25">
      <c r="B91" s="197"/>
      <c r="C91" s="197"/>
      <c r="D91" s="197"/>
      <c r="E91" s="197"/>
      <c r="F91" s="197"/>
      <c r="G91" s="197"/>
    </row>
    <row r="92" spans="1:7" x14ac:dyDescent="0.25">
      <c r="B92" s="139" t="s">
        <v>255</v>
      </c>
      <c r="C92" s="139"/>
      <c r="D92" s="144"/>
      <c r="E92" s="183"/>
      <c r="G92" s="134"/>
    </row>
    <row r="93" spans="1:7" x14ac:dyDescent="0.25">
      <c r="B93" s="161" t="s">
        <v>2</v>
      </c>
      <c r="C93" s="161" t="s">
        <v>3</v>
      </c>
      <c r="D93" s="169" t="s">
        <v>4</v>
      </c>
      <c r="E93" s="143"/>
      <c r="G93" s="134"/>
    </row>
    <row r="94" spans="1:7" x14ac:dyDescent="0.25">
      <c r="B94" s="133"/>
      <c r="C94" s="133"/>
      <c r="D94" s="138"/>
      <c r="E94" s="192"/>
      <c r="G94" s="134"/>
    </row>
    <row r="95" spans="1:7" x14ac:dyDescent="0.25">
      <c r="B95" s="133"/>
      <c r="C95" s="133"/>
      <c r="D95" s="138"/>
      <c r="E95" s="192"/>
      <c r="G95" s="134"/>
    </row>
    <row r="96" spans="1:7" x14ac:dyDescent="0.25">
      <c r="B96" s="133"/>
      <c r="C96" s="133"/>
      <c r="D96" s="138"/>
      <c r="E96" s="192"/>
      <c r="G96" s="134"/>
    </row>
    <row r="97" spans="2:7" x14ac:dyDescent="0.25">
      <c r="B97" s="133"/>
      <c r="C97" s="133"/>
      <c r="D97" s="138"/>
      <c r="E97" s="192"/>
      <c r="G97" s="134"/>
    </row>
    <row r="98" spans="2:7" x14ac:dyDescent="0.25">
      <c r="B98" s="133"/>
      <c r="C98" s="133"/>
      <c r="D98" s="138"/>
      <c r="E98" s="192"/>
      <c r="G98" s="134"/>
    </row>
    <row r="99" spans="2:7" x14ac:dyDescent="0.25">
      <c r="B99" s="133"/>
      <c r="C99" s="133"/>
      <c r="D99" s="138"/>
      <c r="E99" s="192"/>
      <c r="G99" s="134"/>
    </row>
    <row r="100" spans="2:7" x14ac:dyDescent="0.25">
      <c r="B100" s="133"/>
      <c r="C100" s="133"/>
      <c r="D100" s="138"/>
      <c r="E100" s="192"/>
      <c r="G100" s="134"/>
    </row>
    <row r="101" spans="2:7" x14ac:dyDescent="0.25">
      <c r="B101" s="133"/>
      <c r="C101" s="133"/>
      <c r="D101" s="138"/>
      <c r="E101" s="192"/>
      <c r="G101" s="134"/>
    </row>
    <row r="102" spans="2:7" x14ac:dyDescent="0.25">
      <c r="B102" s="132"/>
      <c r="C102" s="132"/>
      <c r="D102" s="137"/>
      <c r="E102" s="192"/>
      <c r="G102" s="134"/>
    </row>
    <row r="103" spans="2:7" x14ac:dyDescent="0.25">
      <c r="B103" s="132"/>
      <c r="C103" s="132"/>
      <c r="D103" s="137"/>
      <c r="E103" s="192"/>
      <c r="G103" s="134"/>
    </row>
    <row r="104" spans="2:7" x14ac:dyDescent="0.25">
      <c r="B104" s="190"/>
      <c r="C104" s="191" t="s">
        <v>5</v>
      </c>
      <c r="D104" s="170">
        <f>SUM(D94:D103)</f>
        <v>0</v>
      </c>
      <c r="E104" s="193"/>
      <c r="G104" s="134"/>
    </row>
    <row r="105" spans="2:7" x14ac:dyDescent="0.25">
      <c r="D105" s="134"/>
      <c r="G105" s="134"/>
    </row>
    <row r="106" spans="2:7" x14ac:dyDescent="0.25">
      <c r="B106" s="164" t="s">
        <v>239</v>
      </c>
      <c r="C106" s="160"/>
      <c r="D106" s="168">
        <f>D104+D88</f>
        <v>99</v>
      </c>
      <c r="E106" s="163" t="s">
        <v>4</v>
      </c>
      <c r="G106" s="134"/>
    </row>
    <row r="107" spans="2:7" x14ac:dyDescent="0.25">
      <c r="D107" s="134"/>
      <c r="G107" s="134"/>
    </row>
    <row r="108" spans="2:7" x14ac:dyDescent="0.25">
      <c r="B108" s="194" t="s">
        <v>14</v>
      </c>
      <c r="D108" s="134"/>
      <c r="G108" s="134"/>
    </row>
    <row r="109" spans="2:7" x14ac:dyDescent="0.25">
      <c r="B109" s="323"/>
      <c r="C109" s="324"/>
      <c r="D109" s="324"/>
      <c r="E109" s="324"/>
      <c r="F109" s="324"/>
      <c r="G109" s="325"/>
    </row>
    <row r="110" spans="2:7" x14ac:dyDescent="0.25">
      <c r="B110" s="326"/>
      <c r="C110" s="327"/>
      <c r="D110" s="327"/>
      <c r="E110" s="327"/>
      <c r="F110" s="327"/>
      <c r="G110" s="328"/>
    </row>
    <row r="111" spans="2:7" x14ac:dyDescent="0.25">
      <c r="B111" s="326"/>
      <c r="C111" s="327"/>
      <c r="D111" s="327"/>
      <c r="E111" s="327"/>
      <c r="F111" s="327"/>
      <c r="G111" s="328"/>
    </row>
    <row r="112" spans="2:7" x14ac:dyDescent="0.25">
      <c r="B112" s="326"/>
      <c r="C112" s="327"/>
      <c r="D112" s="327"/>
      <c r="E112" s="327"/>
      <c r="F112" s="327"/>
      <c r="G112" s="328"/>
    </row>
    <row r="113" spans="1:7" x14ac:dyDescent="0.25">
      <c r="B113" s="326"/>
      <c r="C113" s="327"/>
      <c r="D113" s="327"/>
      <c r="E113" s="327"/>
      <c r="F113" s="327"/>
      <c r="G113" s="328"/>
    </row>
    <row r="114" spans="1:7" x14ac:dyDescent="0.25">
      <c r="B114" s="329"/>
      <c r="C114" s="330"/>
      <c r="D114" s="330"/>
      <c r="E114" s="330"/>
      <c r="F114" s="330"/>
      <c r="G114" s="331"/>
    </row>
    <row r="115" spans="1:7" x14ac:dyDescent="0.25">
      <c r="A115" s="179" t="s">
        <v>30</v>
      </c>
    </row>
    <row r="116" spans="1:7" x14ac:dyDescent="0.25">
      <c r="A116" s="178" t="s">
        <v>339</v>
      </c>
    </row>
    <row r="117" spans="1:7" ht="18.75" x14ac:dyDescent="0.3">
      <c r="B117" s="130" t="s">
        <v>354</v>
      </c>
      <c r="D117" s="134"/>
      <c r="G117" s="134"/>
    </row>
    <row r="118" spans="1:7" ht="18.75" x14ac:dyDescent="0.3">
      <c r="B118" s="130" t="s">
        <v>340</v>
      </c>
      <c r="D118" s="134"/>
      <c r="G118" s="134"/>
    </row>
    <row r="119" spans="1:7" x14ac:dyDescent="0.25">
      <c r="B119" s="129" t="s">
        <v>10</v>
      </c>
      <c r="D119" s="134"/>
      <c r="G119" s="134"/>
    </row>
    <row r="120" spans="1:7" x14ac:dyDescent="0.25">
      <c r="D120" s="134"/>
      <c r="G120" s="134"/>
    </row>
    <row r="121" spans="1:7" x14ac:dyDescent="0.25">
      <c r="B121" s="180" t="s">
        <v>184</v>
      </c>
      <c r="D121" s="134"/>
      <c r="G121" s="134"/>
    </row>
    <row r="122" spans="1:7" x14ac:dyDescent="0.25">
      <c r="B122" s="126"/>
      <c r="D122" s="134"/>
      <c r="G122" s="134"/>
    </row>
    <row r="123" spans="1:7" x14ac:dyDescent="0.25">
      <c r="B123" s="181" t="s">
        <v>0</v>
      </c>
      <c r="C123" s="332"/>
      <c r="D123" s="333"/>
      <c r="E123" s="333"/>
      <c r="F123" s="333"/>
      <c r="G123" s="334"/>
    </row>
    <row r="124" spans="1:7" x14ac:dyDescent="0.25">
      <c r="B124" s="181" t="s">
        <v>1</v>
      </c>
      <c r="C124" s="332"/>
      <c r="D124" s="333"/>
      <c r="E124" s="333"/>
      <c r="F124" s="333"/>
      <c r="G124" s="334"/>
    </row>
    <row r="125" spans="1:7" x14ac:dyDescent="0.25">
      <c r="B125" s="181" t="s">
        <v>9</v>
      </c>
      <c r="C125" s="332"/>
      <c r="D125" s="333"/>
      <c r="E125" s="333"/>
      <c r="F125" s="333"/>
      <c r="G125" s="334"/>
    </row>
    <row r="126" spans="1:7" x14ac:dyDescent="0.25">
      <c r="B126" s="181" t="s">
        <v>6</v>
      </c>
      <c r="C126" s="332" t="s">
        <v>240</v>
      </c>
      <c r="D126" s="333"/>
      <c r="E126" s="333"/>
      <c r="F126" s="333"/>
      <c r="G126" s="334"/>
    </row>
    <row r="127" spans="1:7" x14ac:dyDescent="0.25">
      <c r="B127" s="181" t="s">
        <v>7</v>
      </c>
      <c r="C127" s="332"/>
      <c r="D127" s="333"/>
      <c r="E127" s="333"/>
      <c r="F127" s="333"/>
      <c r="G127" s="334"/>
    </row>
    <row r="128" spans="1:7" x14ac:dyDescent="0.25">
      <c r="B128" s="127"/>
      <c r="C128" s="182"/>
      <c r="D128" s="135"/>
      <c r="E128" s="183"/>
      <c r="F128" s="183"/>
      <c r="G128" s="135"/>
    </row>
    <row r="129" spans="1:7" x14ac:dyDescent="0.25">
      <c r="A129" s="129"/>
    </row>
    <row r="130" spans="1:7" x14ac:dyDescent="0.25">
      <c r="B130" s="127"/>
      <c r="C130" s="128"/>
      <c r="D130" s="135"/>
      <c r="E130" s="183"/>
      <c r="F130" s="183"/>
      <c r="G130" s="135"/>
    </row>
    <row r="131" spans="1:7" x14ac:dyDescent="0.25">
      <c r="B131" s="145" t="s">
        <v>305</v>
      </c>
      <c r="C131" s="131"/>
      <c r="D131" s="136"/>
      <c r="E131" s="145" t="s">
        <v>8</v>
      </c>
      <c r="F131" s="184"/>
      <c r="G131" s="185"/>
    </row>
    <row r="132" spans="1:7" x14ac:dyDescent="0.25">
      <c r="B132" s="151" t="s">
        <v>2</v>
      </c>
      <c r="C132" s="152" t="s">
        <v>3</v>
      </c>
      <c r="D132" s="312" t="s">
        <v>4</v>
      </c>
      <c r="E132" s="152" t="s">
        <v>2</v>
      </c>
      <c r="F132" s="152" t="s">
        <v>3</v>
      </c>
      <c r="G132" s="313" t="s">
        <v>4</v>
      </c>
    </row>
    <row r="133" spans="1:7" x14ac:dyDescent="0.25">
      <c r="B133" s="146" t="s">
        <v>96</v>
      </c>
      <c r="C133" s="146" t="s">
        <v>227</v>
      </c>
      <c r="D133" s="147">
        <v>3</v>
      </c>
      <c r="E133" s="148"/>
      <c r="F133" s="148"/>
      <c r="G133" s="171"/>
    </row>
    <row r="134" spans="1:7" x14ac:dyDescent="0.25">
      <c r="B134" s="146" t="s">
        <v>117</v>
      </c>
      <c r="C134" s="146" t="s">
        <v>195</v>
      </c>
      <c r="D134" s="147">
        <v>3</v>
      </c>
      <c r="E134" s="148"/>
      <c r="F134" s="148"/>
      <c r="G134" s="171"/>
    </row>
    <row r="135" spans="1:7" x14ac:dyDescent="0.25">
      <c r="B135" s="146" t="s">
        <v>129</v>
      </c>
      <c r="C135" s="146" t="s">
        <v>130</v>
      </c>
      <c r="D135" s="147">
        <v>3</v>
      </c>
      <c r="E135" s="148"/>
      <c r="F135" s="148"/>
      <c r="G135" s="171"/>
    </row>
    <row r="136" spans="1:7" x14ac:dyDescent="0.25">
      <c r="B136" s="146" t="s">
        <v>327</v>
      </c>
      <c r="C136" s="146" t="s">
        <v>341</v>
      </c>
      <c r="D136" s="147">
        <v>3</v>
      </c>
      <c r="E136" s="148"/>
      <c r="F136" s="148"/>
      <c r="G136" s="171"/>
    </row>
    <row r="137" spans="1:7" x14ac:dyDescent="0.25">
      <c r="B137" s="146" t="s">
        <v>123</v>
      </c>
      <c r="C137" s="146" t="s">
        <v>254</v>
      </c>
      <c r="D137" s="147">
        <v>3</v>
      </c>
      <c r="E137" s="148"/>
      <c r="F137" s="148"/>
      <c r="G137" s="171"/>
    </row>
    <row r="138" spans="1:7" x14ac:dyDescent="0.25">
      <c r="B138" s="187"/>
      <c r="C138" s="188" t="s">
        <v>5</v>
      </c>
      <c r="D138" s="166">
        <f>SUMIFS(D133:D137, G133:G137, "",E133:E137,"",F133:F137,"")+SUM(G133:G137)</f>
        <v>15</v>
      </c>
      <c r="G138" s="134"/>
    </row>
    <row r="139" spans="1:7" x14ac:dyDescent="0.25">
      <c r="B139" s="187"/>
      <c r="C139" s="188"/>
      <c r="D139" s="200"/>
      <c r="G139" s="134"/>
    </row>
    <row r="140" spans="1:7" x14ac:dyDescent="0.25">
      <c r="B140" s="145" t="s">
        <v>276</v>
      </c>
      <c r="C140" s="158"/>
      <c r="D140" s="165"/>
      <c r="E140" s="145" t="s">
        <v>8</v>
      </c>
      <c r="F140" s="131"/>
      <c r="G140" s="136"/>
    </row>
    <row r="141" spans="1:7" x14ac:dyDescent="0.25">
      <c r="B141" s="154" t="s">
        <v>2</v>
      </c>
      <c r="C141" s="155" t="s">
        <v>3</v>
      </c>
      <c r="D141" s="156" t="s">
        <v>4</v>
      </c>
      <c r="E141" s="152" t="s">
        <v>2</v>
      </c>
      <c r="F141" s="152" t="s">
        <v>3</v>
      </c>
      <c r="G141" s="313" t="s">
        <v>4</v>
      </c>
    </row>
    <row r="142" spans="1:7" x14ac:dyDescent="0.25">
      <c r="A142" s="256"/>
      <c r="B142" s="162" t="str">
        <f>VLOOKUP(C142,filo_lijst,2,FALSE)</f>
        <v/>
      </c>
      <c r="C142" s="133" t="s">
        <v>41</v>
      </c>
      <c r="D142" s="167" t="str">
        <f>VLOOKUP(C142,filo_lijst,3,FALSE)</f>
        <v/>
      </c>
      <c r="E142" s="248"/>
      <c r="F142" s="248"/>
      <c r="G142" s="314"/>
    </row>
    <row r="143" spans="1:7" x14ac:dyDescent="0.25">
      <c r="B143" s="201" t="s">
        <v>151</v>
      </c>
      <c r="C143" s="201" t="s">
        <v>150</v>
      </c>
      <c r="D143" s="202">
        <v>0</v>
      </c>
      <c r="E143" s="248"/>
      <c r="F143" s="248"/>
      <c r="G143" s="314"/>
    </row>
    <row r="144" spans="1:7" x14ac:dyDescent="0.25">
      <c r="B144" s="190"/>
      <c r="C144" s="191" t="s">
        <v>5</v>
      </c>
      <c r="D144" s="166">
        <f>SUMIFS(D142:D143, G142:G143, "")+SUM(G142:G143)</f>
        <v>0</v>
      </c>
      <c r="G144" s="134"/>
    </row>
    <row r="145" spans="2:7" x14ac:dyDescent="0.25">
      <c r="D145" s="134"/>
      <c r="G145" s="134"/>
    </row>
    <row r="146" spans="2:7" x14ac:dyDescent="0.25">
      <c r="B146" s="145" t="s">
        <v>306</v>
      </c>
      <c r="C146" s="140"/>
      <c r="D146" s="144"/>
      <c r="E146" s="145"/>
      <c r="F146" s="184"/>
      <c r="G146" s="185"/>
    </row>
    <row r="147" spans="2:7" x14ac:dyDescent="0.25">
      <c r="B147" s="359" t="s">
        <v>100</v>
      </c>
      <c r="C147" s="360"/>
      <c r="D147" s="360"/>
      <c r="E147" s="360"/>
      <c r="F147" s="360"/>
      <c r="G147" s="361"/>
    </row>
    <row r="148" spans="2:7" x14ac:dyDescent="0.25">
      <c r="B148" s="358" t="s">
        <v>13</v>
      </c>
      <c r="C148" s="362"/>
      <c r="D148" s="362"/>
      <c r="E148" s="362"/>
      <c r="F148" s="362"/>
      <c r="G148" s="362"/>
    </row>
    <row r="149" spans="2:7" x14ac:dyDescent="0.25">
      <c r="B149" s="358"/>
      <c r="C149" s="362"/>
      <c r="D149" s="362"/>
      <c r="E149" s="362"/>
      <c r="F149" s="362"/>
      <c r="G149" s="362"/>
    </row>
    <row r="150" spans="2:7" x14ac:dyDescent="0.25">
      <c r="B150" s="358"/>
      <c r="C150" s="362"/>
      <c r="D150" s="362"/>
      <c r="E150" s="362"/>
      <c r="F150" s="362"/>
      <c r="G150" s="362"/>
    </row>
    <row r="151" spans="2:7" x14ac:dyDescent="0.25">
      <c r="B151" s="119" t="s">
        <v>99</v>
      </c>
      <c r="C151" s="363"/>
      <c r="D151" s="363"/>
      <c r="E151" s="363"/>
      <c r="F151" s="363"/>
      <c r="G151" s="363"/>
    </row>
    <row r="152" spans="2:7" x14ac:dyDescent="0.25">
      <c r="B152" s="119" t="s">
        <v>12</v>
      </c>
      <c r="C152" s="363"/>
      <c r="D152" s="363"/>
      <c r="E152" s="363"/>
      <c r="F152" s="363"/>
      <c r="G152" s="363"/>
    </row>
    <row r="153" spans="2:7" x14ac:dyDescent="0.25">
      <c r="B153" s="343" t="s">
        <v>45</v>
      </c>
      <c r="C153" s="344"/>
      <c r="D153" s="238">
        <v>6</v>
      </c>
      <c r="E153" s="253"/>
      <c r="F153" s="254"/>
      <c r="G153" s="255"/>
    </row>
    <row r="154" spans="2:7" x14ac:dyDescent="0.25">
      <c r="B154" s="370" t="s">
        <v>234</v>
      </c>
      <c r="C154" s="371"/>
      <c r="D154" s="371"/>
      <c r="E154" s="371"/>
      <c r="F154" s="371"/>
      <c r="G154" s="372"/>
    </row>
    <row r="155" spans="2:7" x14ac:dyDescent="0.25">
      <c r="B155" s="365" t="s">
        <v>13</v>
      </c>
      <c r="C155" s="367"/>
      <c r="D155" s="368"/>
      <c r="E155" s="368"/>
      <c r="F155" s="368"/>
      <c r="G155" s="369"/>
    </row>
    <row r="156" spans="2:7" x14ac:dyDescent="0.25">
      <c r="B156" s="365"/>
      <c r="C156" s="367"/>
      <c r="D156" s="368"/>
      <c r="E156" s="368"/>
      <c r="F156" s="368"/>
      <c r="G156" s="369"/>
    </row>
    <row r="157" spans="2:7" x14ac:dyDescent="0.25">
      <c r="B157" s="366"/>
      <c r="C157" s="367"/>
      <c r="D157" s="368"/>
      <c r="E157" s="368"/>
      <c r="F157" s="368"/>
      <c r="G157" s="369"/>
    </row>
    <row r="158" spans="2:7" x14ac:dyDescent="0.25">
      <c r="B158" s="119" t="s">
        <v>99</v>
      </c>
      <c r="C158" s="356"/>
      <c r="D158" s="357"/>
      <c r="E158" s="364" t="s">
        <v>101</v>
      </c>
      <c r="F158" s="364"/>
      <c r="G158" s="364"/>
    </row>
    <row r="159" spans="2:7" x14ac:dyDescent="0.25">
      <c r="B159" s="119" t="s">
        <v>12</v>
      </c>
      <c r="C159" s="356"/>
      <c r="D159" s="357"/>
      <c r="E159" s="152" t="s">
        <v>2</v>
      </c>
      <c r="F159" s="152" t="s">
        <v>3</v>
      </c>
      <c r="G159" s="313" t="s">
        <v>4</v>
      </c>
    </row>
    <row r="160" spans="2:7" x14ac:dyDescent="0.25">
      <c r="B160" s="343" t="s">
        <v>45</v>
      </c>
      <c r="C160" s="344"/>
      <c r="D160" s="199">
        <v>6</v>
      </c>
      <c r="E160" s="121"/>
      <c r="F160" s="121"/>
      <c r="G160" s="316"/>
    </row>
    <row r="161" spans="1:7" x14ac:dyDescent="0.25">
      <c r="B161" s="143"/>
      <c r="C161" s="188" t="s">
        <v>5</v>
      </c>
      <c r="D161" s="166">
        <f>SUM(D153)+SUMIF(G160,"",D160)+SUM(G160)</f>
        <v>12</v>
      </c>
      <c r="G161" s="134"/>
    </row>
    <row r="162" spans="1:7" x14ac:dyDescent="0.25">
      <c r="A162" s="73"/>
      <c r="B162" s="73"/>
      <c r="C162" s="73"/>
      <c r="D162" s="73"/>
      <c r="E162" s="73"/>
      <c r="F162" s="73"/>
      <c r="G162" s="73"/>
    </row>
    <row r="163" spans="1:7" x14ac:dyDescent="0.25">
      <c r="A163" s="129"/>
      <c r="B163" s="180" t="s">
        <v>247</v>
      </c>
      <c r="G163" s="134"/>
    </row>
    <row r="164" spans="1:7" x14ac:dyDescent="0.25">
      <c r="B164" s="145" t="s">
        <v>300</v>
      </c>
      <c r="C164" s="140"/>
      <c r="D164" s="144"/>
      <c r="E164" s="145"/>
      <c r="F164" s="184"/>
      <c r="G164" s="185"/>
    </row>
    <row r="165" spans="1:7" x14ac:dyDescent="0.25">
      <c r="B165" s="335" t="s">
        <v>301</v>
      </c>
      <c r="C165" s="336"/>
      <c r="D165" s="174">
        <v>36</v>
      </c>
      <c r="E165" s="353"/>
      <c r="F165" s="354"/>
      <c r="G165" s="355"/>
    </row>
    <row r="166" spans="1:7" x14ac:dyDescent="0.25">
      <c r="B166" s="345" t="s">
        <v>11</v>
      </c>
      <c r="C166" s="379"/>
      <c r="D166" s="380"/>
      <c r="E166" s="380"/>
      <c r="F166" s="380"/>
      <c r="G166" s="381"/>
    </row>
    <row r="167" spans="1:7" x14ac:dyDescent="0.25">
      <c r="B167" s="346"/>
      <c r="C167" s="382"/>
      <c r="D167" s="383"/>
      <c r="E167" s="383"/>
      <c r="F167" s="383"/>
      <c r="G167" s="384"/>
    </row>
    <row r="168" spans="1:7" x14ac:dyDescent="0.25">
      <c r="B168" s="141" t="s">
        <v>86</v>
      </c>
      <c r="C168" s="340"/>
      <c r="D168" s="341"/>
      <c r="E168" s="341"/>
      <c r="F168" s="341"/>
      <c r="G168" s="342"/>
    </row>
    <row r="169" spans="1:7" x14ac:dyDescent="0.25">
      <c r="B169" s="189" t="s">
        <v>12</v>
      </c>
      <c r="C169" s="340"/>
      <c r="D169" s="341"/>
      <c r="E169" s="341"/>
      <c r="F169" s="341"/>
      <c r="G169" s="342"/>
    </row>
    <row r="170" spans="1:7" x14ac:dyDescent="0.25">
      <c r="B170" s="141" t="s">
        <v>87</v>
      </c>
      <c r="C170" s="340"/>
      <c r="D170" s="341"/>
      <c r="E170" s="341"/>
      <c r="F170" s="341"/>
      <c r="G170" s="342"/>
    </row>
    <row r="171" spans="1:7" x14ac:dyDescent="0.25">
      <c r="B171" s="142" t="s">
        <v>12</v>
      </c>
      <c r="C171" s="337"/>
      <c r="D171" s="338"/>
      <c r="E171" s="338"/>
      <c r="F171" s="338"/>
      <c r="G171" s="339"/>
    </row>
    <row r="172" spans="1:7" x14ac:dyDescent="0.25">
      <c r="C172" s="188" t="s">
        <v>244</v>
      </c>
      <c r="D172" s="166">
        <f>SUM(36)</f>
        <v>36</v>
      </c>
      <c r="G172" s="134"/>
    </row>
    <row r="173" spans="1:7" x14ac:dyDescent="0.25">
      <c r="B173" s="265" t="s">
        <v>248</v>
      </c>
      <c r="C173" s="188"/>
      <c r="G173" s="134"/>
    </row>
    <row r="174" spans="1:7" x14ac:dyDescent="0.25">
      <c r="B174" s="180" t="s">
        <v>247</v>
      </c>
      <c r="C174" s="188"/>
      <c r="G174" s="134"/>
    </row>
    <row r="175" spans="1:7" x14ac:dyDescent="0.25">
      <c r="B175" s="145" t="s">
        <v>302</v>
      </c>
      <c r="C175" s="140"/>
      <c r="D175" s="144"/>
      <c r="E175" s="145"/>
      <c r="F175" s="184"/>
      <c r="G175" s="185"/>
    </row>
    <row r="176" spans="1:7" x14ac:dyDescent="0.25">
      <c r="B176" s="335" t="s">
        <v>303</v>
      </c>
      <c r="C176" s="336"/>
      <c r="D176" s="174">
        <v>36</v>
      </c>
      <c r="E176" s="353"/>
      <c r="F176" s="354"/>
      <c r="G176" s="355"/>
    </row>
    <row r="177" spans="1:7" x14ac:dyDescent="0.25">
      <c r="B177" s="345" t="s">
        <v>11</v>
      </c>
      <c r="C177" s="379"/>
      <c r="D177" s="380"/>
      <c r="E177" s="380"/>
      <c r="F177" s="380"/>
      <c r="G177" s="381"/>
    </row>
    <row r="178" spans="1:7" x14ac:dyDescent="0.25">
      <c r="B178" s="346"/>
      <c r="C178" s="382"/>
      <c r="D178" s="383"/>
      <c r="E178" s="383"/>
      <c r="F178" s="383"/>
      <c r="G178" s="384"/>
    </row>
    <row r="179" spans="1:7" x14ac:dyDescent="0.25">
      <c r="B179" s="141" t="s">
        <v>86</v>
      </c>
      <c r="C179" s="340"/>
      <c r="D179" s="341"/>
      <c r="E179" s="341"/>
      <c r="F179" s="341"/>
      <c r="G179" s="342"/>
    </row>
    <row r="180" spans="1:7" x14ac:dyDescent="0.25">
      <c r="B180" s="189" t="s">
        <v>12</v>
      </c>
      <c r="C180" s="340"/>
      <c r="D180" s="341"/>
      <c r="E180" s="341"/>
      <c r="F180" s="341"/>
      <c r="G180" s="342"/>
    </row>
    <row r="181" spans="1:7" x14ac:dyDescent="0.25">
      <c r="B181" s="141" t="s">
        <v>87</v>
      </c>
      <c r="C181" s="340"/>
      <c r="D181" s="341"/>
      <c r="E181" s="341"/>
      <c r="F181" s="341"/>
      <c r="G181" s="342"/>
    </row>
    <row r="182" spans="1:7" x14ac:dyDescent="0.25">
      <c r="B182" s="142" t="s">
        <v>12</v>
      </c>
      <c r="C182" s="337"/>
      <c r="D182" s="338"/>
      <c r="E182" s="338"/>
      <c r="F182" s="338"/>
      <c r="G182" s="339"/>
    </row>
    <row r="183" spans="1:7" x14ac:dyDescent="0.25">
      <c r="B183" s="187"/>
      <c r="C183" s="188" t="s">
        <v>244</v>
      </c>
      <c r="D183" s="166">
        <f>SUM(36)</f>
        <v>36</v>
      </c>
      <c r="G183" s="134"/>
    </row>
    <row r="184" spans="1:7" x14ac:dyDescent="0.25">
      <c r="A184" s="73"/>
      <c r="B184" s="73"/>
      <c r="C184" s="73"/>
      <c r="D184" s="73"/>
      <c r="E184" s="73"/>
      <c r="F184" s="73"/>
      <c r="G184" s="73"/>
    </row>
    <row r="185" spans="1:7" x14ac:dyDescent="0.25">
      <c r="A185" s="194"/>
      <c r="B185" s="180" t="s">
        <v>245</v>
      </c>
      <c r="C185" s="194"/>
      <c r="D185" s="194"/>
      <c r="E185" s="194"/>
      <c r="F185" s="194"/>
      <c r="G185" s="194"/>
    </row>
    <row r="186" spans="1:7" x14ac:dyDescent="0.25">
      <c r="B186" s="145" t="s">
        <v>304</v>
      </c>
      <c r="C186" s="131"/>
      <c r="D186" s="136"/>
      <c r="E186" s="261"/>
      <c r="F186" s="262"/>
    </row>
    <row r="187" spans="1:7" x14ac:dyDescent="0.25">
      <c r="B187" s="151" t="s">
        <v>2</v>
      </c>
      <c r="C187" s="152" t="s">
        <v>3</v>
      </c>
      <c r="D187" s="312" t="s">
        <v>4</v>
      </c>
      <c r="E187" s="73"/>
      <c r="F187" s="73"/>
      <c r="G187" s="73"/>
    </row>
    <row r="188" spans="1:7" x14ac:dyDescent="0.25">
      <c r="B188" s="173" t="str">
        <f t="shared" ref="B188:B193" si="2">VLOOKUP(C188,bio_constrained_lijst,2,0)</f>
        <v/>
      </c>
      <c r="C188" s="157" t="s">
        <v>236</v>
      </c>
      <c r="D188" s="147" t="str">
        <f t="shared" ref="D188:D193" si="3">VLOOKUP(C188,bio_constrained_lijst,3,0)</f>
        <v/>
      </c>
      <c r="E188" s="73"/>
      <c r="F188" s="73"/>
      <c r="G188" s="73"/>
    </row>
    <row r="189" spans="1:7" x14ac:dyDescent="0.25">
      <c r="B189" s="173" t="str">
        <f t="shared" si="2"/>
        <v/>
      </c>
      <c r="C189" s="157" t="s">
        <v>15</v>
      </c>
      <c r="D189" s="147" t="str">
        <f t="shared" si="3"/>
        <v/>
      </c>
      <c r="E189" s="73"/>
      <c r="F189" s="73"/>
      <c r="G189" s="73"/>
    </row>
    <row r="190" spans="1:7" x14ac:dyDescent="0.25">
      <c r="B190" s="173" t="str">
        <f t="shared" si="2"/>
        <v/>
      </c>
      <c r="C190" s="157" t="s">
        <v>15</v>
      </c>
      <c r="D190" s="147" t="str">
        <f t="shared" si="3"/>
        <v/>
      </c>
      <c r="E190" s="73"/>
      <c r="F190" s="73"/>
      <c r="G190" s="73"/>
    </row>
    <row r="191" spans="1:7" x14ac:dyDescent="0.25">
      <c r="B191" s="173" t="str">
        <f t="shared" si="2"/>
        <v/>
      </c>
      <c r="C191" s="157" t="s">
        <v>15</v>
      </c>
      <c r="D191" s="147" t="str">
        <f t="shared" si="3"/>
        <v/>
      </c>
      <c r="E191" s="73"/>
      <c r="F191" s="73"/>
      <c r="G191" s="73"/>
    </row>
    <row r="192" spans="1:7" x14ac:dyDescent="0.25">
      <c r="B192" s="173" t="str">
        <f t="shared" si="2"/>
        <v/>
      </c>
      <c r="C192" s="157" t="s">
        <v>15</v>
      </c>
      <c r="D192" s="147" t="str">
        <f t="shared" si="3"/>
        <v/>
      </c>
      <c r="E192" s="73"/>
      <c r="F192" s="73"/>
      <c r="G192" s="73"/>
    </row>
    <row r="193" spans="1:7" x14ac:dyDescent="0.25">
      <c r="B193" s="173" t="str">
        <f t="shared" si="2"/>
        <v/>
      </c>
      <c r="C193" s="157" t="s">
        <v>15</v>
      </c>
      <c r="D193" s="147" t="str">
        <f t="shared" si="3"/>
        <v/>
      </c>
      <c r="E193" s="73"/>
      <c r="F193" s="73"/>
      <c r="G193" s="73"/>
    </row>
    <row r="194" spans="1:7" x14ac:dyDescent="0.25">
      <c r="B194" s="308"/>
      <c r="C194" s="310" t="s">
        <v>321</v>
      </c>
      <c r="D194" s="309"/>
      <c r="E194" s="73"/>
      <c r="F194" s="73"/>
      <c r="G194" s="73"/>
    </row>
    <row r="195" spans="1:7" x14ac:dyDescent="0.25">
      <c r="B195" s="307"/>
      <c r="C195" s="157"/>
      <c r="D195" s="66"/>
      <c r="E195" s="73"/>
      <c r="F195" s="73"/>
      <c r="G195" s="73"/>
    </row>
    <row r="196" spans="1:7" x14ac:dyDescent="0.25">
      <c r="B196" s="307"/>
      <c r="C196" s="157"/>
      <c r="D196" s="66"/>
      <c r="E196" s="73"/>
      <c r="F196" s="73"/>
      <c r="G196" s="73"/>
    </row>
    <row r="197" spans="1:7" x14ac:dyDescent="0.25">
      <c r="B197" s="307"/>
      <c r="C197" s="157"/>
      <c r="D197" s="66"/>
      <c r="E197" s="73"/>
      <c r="F197" s="73"/>
      <c r="G197" s="73"/>
    </row>
    <row r="198" spans="1:7" x14ac:dyDescent="0.25">
      <c r="B198" s="264" t="s">
        <v>242</v>
      </c>
      <c r="C198" s="146" t="s">
        <v>241</v>
      </c>
      <c r="D198" s="147">
        <f>SUM(D165,D176) - 72</f>
        <v>0</v>
      </c>
      <c r="E198" s="73"/>
      <c r="F198" s="73"/>
      <c r="G198" s="73"/>
    </row>
    <row r="199" spans="1:7" x14ac:dyDescent="0.25">
      <c r="B199" s="143"/>
      <c r="C199" s="188" t="s">
        <v>5</v>
      </c>
      <c r="D199" s="166">
        <f>SUM(D188:D198)</f>
        <v>0</v>
      </c>
      <c r="E199" s="263"/>
      <c r="F199" s="263"/>
      <c r="G199" s="263"/>
    </row>
    <row r="200" spans="1:7" x14ac:dyDescent="0.25">
      <c r="A200" s="73"/>
      <c r="B200" s="204" t="s">
        <v>256</v>
      </c>
      <c r="C200" s="73"/>
      <c r="D200" s="73"/>
      <c r="E200" s="73"/>
      <c r="F200" s="73"/>
      <c r="G200" s="73"/>
    </row>
    <row r="201" spans="1:7" x14ac:dyDescent="0.25">
      <c r="A201" s="129"/>
      <c r="B201" s="195"/>
      <c r="G201" s="134"/>
    </row>
    <row r="202" spans="1:7" x14ac:dyDescent="0.25">
      <c r="B202" s="159" t="s">
        <v>238</v>
      </c>
      <c r="C202" s="160"/>
      <c r="D202" s="168">
        <f>SUM(D144,D183,D172,D161,D138,D199)</f>
        <v>99</v>
      </c>
      <c r="G202" s="134"/>
    </row>
    <row r="203" spans="1:7" x14ac:dyDescent="0.25">
      <c r="D203" s="134"/>
      <c r="G203" s="134"/>
    </row>
    <row r="204" spans="1:7" x14ac:dyDescent="0.25">
      <c r="B204" s="196" t="s">
        <v>149</v>
      </c>
      <c r="C204" s="197"/>
      <c r="D204" s="197"/>
      <c r="E204" s="197"/>
      <c r="F204" s="197"/>
      <c r="G204" s="197"/>
    </row>
    <row r="205" spans="1:7" x14ac:dyDescent="0.25">
      <c r="B205" s="197"/>
      <c r="C205" s="197"/>
      <c r="D205" s="197"/>
      <c r="E205" s="197"/>
      <c r="F205" s="197"/>
      <c r="G205" s="197"/>
    </row>
    <row r="206" spans="1:7" x14ac:dyDescent="0.25">
      <c r="B206" s="139" t="s">
        <v>255</v>
      </c>
      <c r="C206" s="139"/>
      <c r="D206" s="144"/>
      <c r="E206" s="183"/>
      <c r="G206" s="134"/>
    </row>
    <row r="207" spans="1:7" x14ac:dyDescent="0.25">
      <c r="B207" s="161" t="s">
        <v>2</v>
      </c>
      <c r="C207" s="161" t="s">
        <v>3</v>
      </c>
      <c r="D207" s="169" t="s">
        <v>4</v>
      </c>
      <c r="E207" s="143"/>
      <c r="G207" s="134"/>
    </row>
    <row r="208" spans="1:7" x14ac:dyDescent="0.25">
      <c r="B208" s="133"/>
      <c r="C208" s="133"/>
      <c r="D208" s="138"/>
      <c r="E208" s="192"/>
      <c r="G208" s="134"/>
    </row>
    <row r="209" spans="2:7" x14ac:dyDescent="0.25">
      <c r="B209" s="133"/>
      <c r="C209" s="133"/>
      <c r="D209" s="138"/>
      <c r="E209" s="192"/>
      <c r="G209" s="134"/>
    </row>
    <row r="210" spans="2:7" x14ac:dyDescent="0.25">
      <c r="B210" s="133"/>
      <c r="C210" s="133"/>
      <c r="D210" s="138"/>
      <c r="E210" s="192"/>
      <c r="G210" s="134"/>
    </row>
    <row r="211" spans="2:7" x14ac:dyDescent="0.25">
      <c r="B211" s="133"/>
      <c r="C211" s="133"/>
      <c r="D211" s="138"/>
      <c r="E211" s="192"/>
      <c r="G211" s="134"/>
    </row>
    <row r="212" spans="2:7" x14ac:dyDescent="0.25">
      <c r="B212" s="133"/>
      <c r="C212" s="133"/>
      <c r="D212" s="138"/>
      <c r="E212" s="192"/>
      <c r="G212" s="134"/>
    </row>
    <row r="213" spans="2:7" x14ac:dyDescent="0.25">
      <c r="B213" s="133"/>
      <c r="C213" s="133"/>
      <c r="D213" s="138"/>
      <c r="E213" s="192"/>
      <c r="G213" s="134"/>
    </row>
    <row r="214" spans="2:7" x14ac:dyDescent="0.25">
      <c r="B214" s="133"/>
      <c r="C214" s="133"/>
      <c r="D214" s="138"/>
      <c r="E214" s="192"/>
      <c r="G214" s="134"/>
    </row>
    <row r="215" spans="2:7" x14ac:dyDescent="0.25">
      <c r="B215" s="133"/>
      <c r="C215" s="133"/>
      <c r="D215" s="138"/>
      <c r="E215" s="192"/>
      <c r="G215" s="134"/>
    </row>
    <row r="216" spans="2:7" x14ac:dyDescent="0.25">
      <c r="B216" s="132"/>
      <c r="C216" s="132"/>
      <c r="D216" s="137"/>
      <c r="E216" s="192"/>
      <c r="G216" s="134"/>
    </row>
    <row r="217" spans="2:7" x14ac:dyDescent="0.25">
      <c r="B217" s="132"/>
      <c r="C217" s="132"/>
      <c r="D217" s="137"/>
      <c r="E217" s="192"/>
      <c r="G217" s="134"/>
    </row>
    <row r="218" spans="2:7" x14ac:dyDescent="0.25">
      <c r="B218" s="190"/>
      <c r="C218" s="191" t="s">
        <v>5</v>
      </c>
      <c r="D218" s="170">
        <f>SUM(D208:D217)</f>
        <v>0</v>
      </c>
      <c r="E218" s="193"/>
      <c r="G218" s="134"/>
    </row>
    <row r="219" spans="2:7" x14ac:dyDescent="0.25">
      <c r="D219" s="134"/>
      <c r="G219" s="134"/>
    </row>
    <row r="220" spans="2:7" x14ac:dyDescent="0.25">
      <c r="B220" s="164" t="s">
        <v>239</v>
      </c>
      <c r="C220" s="160"/>
      <c r="D220" s="168">
        <f>D218+D202</f>
        <v>99</v>
      </c>
      <c r="E220" s="163" t="s">
        <v>4</v>
      </c>
      <c r="G220" s="134"/>
    </row>
    <row r="221" spans="2:7" x14ac:dyDescent="0.25">
      <c r="D221" s="134"/>
      <c r="G221" s="134"/>
    </row>
    <row r="222" spans="2:7" x14ac:dyDescent="0.25">
      <c r="B222" s="194" t="s">
        <v>14</v>
      </c>
      <c r="D222" s="134"/>
      <c r="G222" s="134"/>
    </row>
    <row r="223" spans="2:7" x14ac:dyDescent="0.25">
      <c r="B223" s="323"/>
      <c r="C223" s="324"/>
      <c r="D223" s="324"/>
      <c r="E223" s="324"/>
      <c r="F223" s="324"/>
      <c r="G223" s="325"/>
    </row>
    <row r="224" spans="2:7" x14ac:dyDescent="0.25">
      <c r="B224" s="326"/>
      <c r="C224" s="327"/>
      <c r="D224" s="327"/>
      <c r="E224" s="327"/>
      <c r="F224" s="327"/>
      <c r="G224" s="328"/>
    </row>
    <row r="225" spans="1:7" x14ac:dyDescent="0.25">
      <c r="B225" s="326"/>
      <c r="C225" s="327"/>
      <c r="D225" s="327"/>
      <c r="E225" s="327"/>
      <c r="F225" s="327"/>
      <c r="G225" s="328"/>
    </row>
    <row r="226" spans="1:7" x14ac:dyDescent="0.25">
      <c r="B226" s="326"/>
      <c r="C226" s="327"/>
      <c r="D226" s="327"/>
      <c r="E226" s="327"/>
      <c r="F226" s="327"/>
      <c r="G226" s="328"/>
    </row>
    <row r="227" spans="1:7" x14ac:dyDescent="0.25">
      <c r="B227" s="326"/>
      <c r="C227" s="327"/>
      <c r="D227" s="327"/>
      <c r="E227" s="327"/>
      <c r="F227" s="327"/>
      <c r="G227" s="328"/>
    </row>
    <row r="228" spans="1:7" x14ac:dyDescent="0.25">
      <c r="B228" s="329"/>
      <c r="C228" s="330"/>
      <c r="D228" s="330"/>
      <c r="E228" s="330"/>
      <c r="F228" s="330"/>
      <c r="G228" s="331"/>
    </row>
    <row r="229" spans="1:7" x14ac:dyDescent="0.25">
      <c r="A229" s="179" t="s">
        <v>30</v>
      </c>
    </row>
  </sheetData>
  <sheetProtection password="FA66" sheet="1" objects="1" scenarios="1"/>
  <mergeCells count="70">
    <mergeCell ref="C182:G182"/>
    <mergeCell ref="B223:G228"/>
    <mergeCell ref="B177:B178"/>
    <mergeCell ref="C177:G178"/>
    <mergeCell ref="C179:G179"/>
    <mergeCell ref="C180:G180"/>
    <mergeCell ref="C181:G181"/>
    <mergeCell ref="C168:G168"/>
    <mergeCell ref="C169:G169"/>
    <mergeCell ref="C170:G170"/>
    <mergeCell ref="C171:G171"/>
    <mergeCell ref="B176:C176"/>
    <mergeCell ref="E176:G176"/>
    <mergeCell ref="C159:D159"/>
    <mergeCell ref="B160:C160"/>
    <mergeCell ref="B165:C165"/>
    <mergeCell ref="E165:G165"/>
    <mergeCell ref="B166:B167"/>
    <mergeCell ref="C166:G167"/>
    <mergeCell ref="B153:C153"/>
    <mergeCell ref="B154:G154"/>
    <mergeCell ref="B155:B157"/>
    <mergeCell ref="C155:G157"/>
    <mergeCell ref="C158:D158"/>
    <mergeCell ref="E158:G158"/>
    <mergeCell ref="B147:G147"/>
    <mergeCell ref="B148:B150"/>
    <mergeCell ref="C148:G150"/>
    <mergeCell ref="C151:G151"/>
    <mergeCell ref="C152:G152"/>
    <mergeCell ref="C123:G123"/>
    <mergeCell ref="C124:G124"/>
    <mergeCell ref="C125:G125"/>
    <mergeCell ref="C126:G126"/>
    <mergeCell ref="C127:G127"/>
    <mergeCell ref="C65:G65"/>
    <mergeCell ref="C66:G66"/>
    <mergeCell ref="C67:G67"/>
    <mergeCell ref="C68:G68"/>
    <mergeCell ref="B109:G114"/>
    <mergeCell ref="B51:C51"/>
    <mergeCell ref="C54:G54"/>
    <mergeCell ref="C55:G55"/>
    <mergeCell ref="C56:G56"/>
    <mergeCell ref="C57:G57"/>
    <mergeCell ref="E51:G51"/>
    <mergeCell ref="B62:C62"/>
    <mergeCell ref="B52:B53"/>
    <mergeCell ref="C52:G53"/>
    <mergeCell ref="B63:B64"/>
    <mergeCell ref="C63:G64"/>
    <mergeCell ref="E62:G62"/>
    <mergeCell ref="B33:G33"/>
    <mergeCell ref="C9:G9"/>
    <mergeCell ref="C10:G10"/>
    <mergeCell ref="C11:G11"/>
    <mergeCell ref="C12:G12"/>
    <mergeCell ref="C13:G13"/>
    <mergeCell ref="B39:C39"/>
    <mergeCell ref="B46:C46"/>
    <mergeCell ref="B34:B36"/>
    <mergeCell ref="B41:B43"/>
    <mergeCell ref="C44:D44"/>
    <mergeCell ref="C45:D45"/>
    <mergeCell ref="C34:G36"/>
    <mergeCell ref="C37:G37"/>
    <mergeCell ref="C38:G38"/>
    <mergeCell ref="B40:G40"/>
    <mergeCell ref="C41:G43"/>
    <mergeCell ref="E44:G44"/>
  </mergeCells>
  <conditionalFormatting sqref="B19:D23 B28:D29 B74:D79">
    <cfRule type="expression" dxfId="18" priority="11">
      <formula>NOT(ISBLANK($G19))</formula>
    </cfRule>
  </conditionalFormatting>
  <conditionalFormatting sqref="B84:D84">
    <cfRule type="expression" dxfId="17" priority="6">
      <formula>NOT(ISBLANK($G84))</formula>
    </cfRule>
  </conditionalFormatting>
  <conditionalFormatting sqref="B133:D137 B142:D143 B188:D193">
    <cfRule type="expression" dxfId="16" priority="3">
      <formula>NOT(ISBLANK($G133))</formula>
    </cfRule>
  </conditionalFormatting>
  <conditionalFormatting sqref="B198:D198">
    <cfRule type="expression" dxfId="15" priority="2">
      <formula>NOT(ISBLANK($G198))</formula>
    </cfRule>
  </conditionalFormatting>
  <dataValidations count="2">
    <dataValidation type="list" allowBlank="1" showInputMessage="1" showErrorMessage="1" sqref="C74:C79 C188:C193">
      <formula1>bio_constrained_selectie</formula1>
    </dataValidation>
    <dataValidation type="list" allowBlank="1" showInputMessage="1" showErrorMessage="1" sqref="C28 C142">
      <formula1>filo_selectie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E393CFBF-69AB-4FFB-B2E2-FD313EE10B60}">
            <xm:f>NOT(ISBLANK('Adaptive Organisms'!$G80))</xm:f>
            <x14:dxf>
              <font>
                <strike/>
              </font>
            </x14:dxf>
          </x14:cfRule>
          <xm:sqref>B80:D83 B194:D197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13"/>
  <sheetViews>
    <sheetView topLeftCell="A4" workbookViewId="0">
      <selection activeCell="C6" sqref="C6"/>
    </sheetView>
  </sheetViews>
  <sheetFormatPr defaultRowHeight="15" x14ac:dyDescent="0.25"/>
  <cols>
    <col min="1" max="1" width="35.7109375" style="299" customWidth="1"/>
    <col min="2" max="2" width="16.85546875" style="257" customWidth="1"/>
    <col min="3" max="3" width="37.7109375" style="257" customWidth="1"/>
    <col min="4" max="4" width="9.140625" style="257"/>
    <col min="5" max="5" width="14.28515625" style="257" customWidth="1"/>
    <col min="6" max="6" width="31.5703125" style="257" customWidth="1"/>
    <col min="7" max="11" width="9.140625" style="257"/>
    <col min="12" max="12" width="15.140625" style="257" customWidth="1"/>
    <col min="13" max="13" width="18.7109375" style="257" customWidth="1"/>
    <col min="14" max="18" width="9.140625" style="257"/>
    <col min="19" max="19" width="33.42578125" style="257" customWidth="1"/>
    <col min="20" max="16384" width="9.140625" style="257"/>
  </cols>
  <sheetData>
    <row r="1" spans="1:7" s="278" customFormat="1" ht="30" x14ac:dyDescent="0.25">
      <c r="A1" s="62" t="s">
        <v>29</v>
      </c>
    </row>
    <row r="2" spans="1:7" x14ac:dyDescent="0.25">
      <c r="A2" s="63" t="s">
        <v>336</v>
      </c>
    </row>
    <row r="3" spans="1:7" ht="23.25" x14ac:dyDescent="0.35">
      <c r="A3" s="279"/>
      <c r="B3" s="280" t="s">
        <v>355</v>
      </c>
      <c r="C3" s="258"/>
      <c r="D3" s="281"/>
      <c r="E3" s="2"/>
      <c r="F3" s="2"/>
      <c r="G3" s="282"/>
    </row>
    <row r="4" spans="1:7" ht="23.25" x14ac:dyDescent="0.35">
      <c r="A4" s="279"/>
      <c r="B4" s="280" t="s">
        <v>344</v>
      </c>
      <c r="C4" s="258"/>
      <c r="D4" s="281"/>
      <c r="E4" s="2"/>
      <c r="F4" s="2"/>
      <c r="G4" s="282"/>
    </row>
    <row r="5" spans="1:7" x14ac:dyDescent="0.25">
      <c r="A5" s="279"/>
      <c r="B5" s="258" t="s">
        <v>10</v>
      </c>
      <c r="C5" s="258"/>
      <c r="D5" s="281"/>
      <c r="E5" s="2"/>
      <c r="F5" s="2"/>
      <c r="G5" s="282"/>
    </row>
    <row r="6" spans="1:7" x14ac:dyDescent="0.25">
      <c r="A6" s="279"/>
      <c r="B6" s="258"/>
      <c r="C6" s="258"/>
      <c r="D6" s="281"/>
      <c r="E6" s="2"/>
      <c r="F6" s="2"/>
      <c r="G6" s="282"/>
    </row>
    <row r="7" spans="1:7" x14ac:dyDescent="0.25">
      <c r="A7" s="279"/>
      <c r="B7" s="258"/>
      <c r="C7" s="258"/>
      <c r="D7" s="281"/>
      <c r="E7" s="2"/>
      <c r="F7" s="2"/>
      <c r="G7" s="282"/>
    </row>
    <row r="8" spans="1:7" x14ac:dyDescent="0.25">
      <c r="A8" s="279"/>
      <c r="B8" s="36" t="s">
        <v>291</v>
      </c>
      <c r="C8" s="2"/>
      <c r="D8" s="282"/>
      <c r="E8" s="2"/>
      <c r="F8" s="2"/>
      <c r="G8" s="282"/>
    </row>
    <row r="9" spans="1:7" x14ac:dyDescent="0.25">
      <c r="A9" s="279"/>
      <c r="B9" s="126"/>
      <c r="C9" s="258"/>
      <c r="D9" s="281"/>
      <c r="E9" s="258"/>
      <c r="F9" s="258"/>
      <c r="G9" s="281"/>
    </row>
    <row r="10" spans="1:7" x14ac:dyDescent="0.25">
      <c r="A10" s="279"/>
      <c r="B10" s="9" t="s">
        <v>0</v>
      </c>
      <c r="C10" s="332"/>
      <c r="D10" s="333"/>
      <c r="E10" s="333"/>
      <c r="F10" s="333"/>
      <c r="G10" s="334"/>
    </row>
    <row r="11" spans="1:7" x14ac:dyDescent="0.25">
      <c r="A11" s="279"/>
      <c r="B11" s="9" t="s">
        <v>1</v>
      </c>
      <c r="C11" s="332"/>
      <c r="D11" s="333"/>
      <c r="E11" s="333"/>
      <c r="F11" s="333"/>
      <c r="G11" s="334"/>
    </row>
    <row r="12" spans="1:7" x14ac:dyDescent="0.25">
      <c r="A12" s="279"/>
      <c r="B12" s="181" t="s">
        <v>292</v>
      </c>
      <c r="C12" s="332"/>
      <c r="D12" s="333"/>
      <c r="E12" s="333"/>
      <c r="F12" s="333"/>
      <c r="G12" s="334"/>
    </row>
    <row r="13" spans="1:7" x14ac:dyDescent="0.25">
      <c r="A13" s="279"/>
      <c r="B13" s="9" t="s">
        <v>6</v>
      </c>
      <c r="C13" s="332" t="s">
        <v>240</v>
      </c>
      <c r="D13" s="333"/>
      <c r="E13" s="333"/>
      <c r="F13" s="333"/>
      <c r="G13" s="334"/>
    </row>
    <row r="14" spans="1:7" x14ac:dyDescent="0.25">
      <c r="A14" s="279"/>
      <c r="B14" s="9" t="s">
        <v>7</v>
      </c>
      <c r="C14" s="332"/>
      <c r="D14" s="333"/>
      <c r="E14" s="333"/>
      <c r="F14" s="333"/>
      <c r="G14" s="334"/>
    </row>
    <row r="15" spans="1:7" x14ac:dyDescent="0.25">
      <c r="A15" s="279"/>
      <c r="B15" s="127"/>
      <c r="C15" s="182"/>
      <c r="D15" s="283"/>
      <c r="E15" s="262"/>
      <c r="F15" s="262"/>
      <c r="G15" s="283"/>
    </row>
    <row r="16" spans="1:7" ht="21" x14ac:dyDescent="0.35">
      <c r="A16" s="257"/>
      <c r="B16" s="107" t="s">
        <v>297</v>
      </c>
      <c r="C16" s="258"/>
      <c r="D16" s="258"/>
      <c r="E16"/>
      <c r="F16"/>
      <c r="G16"/>
    </row>
    <row r="17" spans="1:7" x14ac:dyDescent="0.25">
      <c r="A17" s="279"/>
      <c r="B17" s="127"/>
      <c r="C17" s="128"/>
      <c r="D17" s="283"/>
      <c r="E17"/>
      <c r="F17"/>
      <c r="G17"/>
    </row>
    <row r="18" spans="1:7" x14ac:dyDescent="0.25">
      <c r="A18" s="257"/>
      <c r="B18" s="145" t="s">
        <v>298</v>
      </c>
      <c r="C18" s="184"/>
      <c r="D18" s="185"/>
      <c r="E18"/>
      <c r="F18"/>
      <c r="G18"/>
    </row>
    <row r="19" spans="1:7" x14ac:dyDescent="0.25">
      <c r="A19" s="279"/>
      <c r="B19" s="151" t="s">
        <v>2</v>
      </c>
      <c r="C19" s="152" t="s">
        <v>3</v>
      </c>
      <c r="D19" s="275" t="s">
        <v>4</v>
      </c>
      <c r="E19"/>
      <c r="F19"/>
      <c r="G19"/>
    </row>
    <row r="20" spans="1:7" x14ac:dyDescent="0.25">
      <c r="A20" s="279"/>
      <c r="B20" s="301"/>
      <c r="C20" s="301"/>
      <c r="D20" s="302"/>
      <c r="E20"/>
      <c r="F20"/>
      <c r="G20"/>
    </row>
    <row r="21" spans="1:7" x14ac:dyDescent="0.25">
      <c r="A21" s="279"/>
      <c r="B21" s="301"/>
      <c r="C21" s="301"/>
      <c r="D21" s="302"/>
      <c r="E21"/>
      <c r="F21"/>
      <c r="G21"/>
    </row>
    <row r="22" spans="1:7" x14ac:dyDescent="0.25">
      <c r="A22" s="279"/>
      <c r="B22" s="301"/>
      <c r="C22" s="301"/>
      <c r="D22" s="302"/>
      <c r="E22"/>
      <c r="F22"/>
      <c r="G22"/>
    </row>
    <row r="23" spans="1:7" x14ac:dyDescent="0.25">
      <c r="A23" s="279"/>
      <c r="B23" s="301"/>
      <c r="C23" s="301"/>
      <c r="D23" s="302"/>
      <c r="E23"/>
      <c r="F23"/>
      <c r="G23"/>
    </row>
    <row r="24" spans="1:7" x14ac:dyDescent="0.25">
      <c r="A24" s="279"/>
      <c r="B24" s="301"/>
      <c r="C24" s="301"/>
      <c r="D24" s="302"/>
      <c r="E24"/>
      <c r="F24"/>
      <c r="G24"/>
    </row>
    <row r="25" spans="1:7" x14ac:dyDescent="0.25">
      <c r="A25" s="279"/>
      <c r="B25" s="303"/>
      <c r="C25" s="133"/>
      <c r="D25" s="138"/>
      <c r="E25"/>
      <c r="F25"/>
      <c r="G25"/>
    </row>
    <row r="26" spans="1:7" x14ac:dyDescent="0.25">
      <c r="A26" s="279"/>
      <c r="B26" s="303"/>
      <c r="C26" s="133"/>
      <c r="D26" s="138"/>
      <c r="E26"/>
      <c r="F26"/>
      <c r="G26"/>
    </row>
    <row r="27" spans="1:7" x14ac:dyDescent="0.25">
      <c r="A27" s="279"/>
      <c r="B27" s="303"/>
      <c r="C27" s="133"/>
      <c r="D27" s="138"/>
      <c r="E27"/>
      <c r="F27"/>
      <c r="G27"/>
    </row>
    <row r="28" spans="1:7" x14ac:dyDescent="0.25">
      <c r="A28" s="279"/>
      <c r="B28" s="303"/>
      <c r="C28" s="133"/>
      <c r="D28" s="138"/>
      <c r="E28"/>
      <c r="F28"/>
      <c r="G28"/>
    </row>
    <row r="29" spans="1:7" x14ac:dyDescent="0.25">
      <c r="A29" s="279"/>
      <c r="B29" s="284"/>
      <c r="C29" s="285" t="s">
        <v>5</v>
      </c>
      <c r="D29" s="286">
        <f>SUMIFS(D20:D28, G20:G28, "",E20:E28,"",F20:F28,"")+SUM(G20:G28)</f>
        <v>0</v>
      </c>
      <c r="E29"/>
      <c r="F29"/>
      <c r="G29"/>
    </row>
    <row r="30" spans="1:7" x14ac:dyDescent="0.25">
      <c r="A30" s="279"/>
      <c r="B30" s="86"/>
      <c r="C30" s="285"/>
      <c r="D30" s="287"/>
      <c r="E30" s="2"/>
      <c r="F30" s="2"/>
      <c r="G30" s="282"/>
    </row>
    <row r="31" spans="1:7" x14ac:dyDescent="0.25">
      <c r="A31" s="279"/>
      <c r="B31" s="385" t="s">
        <v>293</v>
      </c>
      <c r="C31" s="385"/>
      <c r="D31" s="385"/>
      <c r="E31" s="385"/>
      <c r="F31" s="385"/>
      <c r="G31" s="385"/>
    </row>
    <row r="32" spans="1:7" x14ac:dyDescent="0.25">
      <c r="A32" s="279"/>
      <c r="B32" s="345" t="s">
        <v>85</v>
      </c>
      <c r="C32" s="391"/>
      <c r="D32" s="391"/>
      <c r="E32" s="391"/>
      <c r="F32" s="391"/>
      <c r="G32" s="392"/>
    </row>
    <row r="33" spans="1:7" x14ac:dyDescent="0.25">
      <c r="A33" s="279"/>
      <c r="B33" s="346"/>
      <c r="C33" s="393"/>
      <c r="D33" s="393"/>
      <c r="E33" s="393"/>
      <c r="F33" s="393"/>
      <c r="G33" s="394"/>
    </row>
    <row r="34" spans="1:7" x14ac:dyDescent="0.25">
      <c r="A34" s="279"/>
      <c r="B34" s="288" t="s">
        <v>86</v>
      </c>
      <c r="C34" s="395"/>
      <c r="D34" s="395"/>
      <c r="E34" s="395"/>
      <c r="F34" s="395"/>
      <c r="G34" s="396"/>
    </row>
    <row r="35" spans="1:7" x14ac:dyDescent="0.25">
      <c r="A35" s="279"/>
      <c r="B35" s="289" t="s">
        <v>12</v>
      </c>
      <c r="C35" s="395"/>
      <c r="D35" s="395"/>
      <c r="E35" s="395"/>
      <c r="F35" s="395"/>
      <c r="G35" s="396"/>
    </row>
    <row r="36" spans="1:7" x14ac:dyDescent="0.25">
      <c r="A36" s="279"/>
      <c r="B36" s="288" t="s">
        <v>87</v>
      </c>
      <c r="C36" s="395"/>
      <c r="D36" s="395"/>
      <c r="E36" s="395"/>
      <c r="F36" s="395"/>
      <c r="G36" s="396"/>
    </row>
    <row r="37" spans="1:7" x14ac:dyDescent="0.25">
      <c r="A37" s="279"/>
      <c r="B37" s="290" t="s">
        <v>12</v>
      </c>
      <c r="C37" s="397"/>
      <c r="D37" s="397"/>
      <c r="E37" s="397"/>
      <c r="F37" s="397"/>
      <c r="G37" s="398"/>
    </row>
    <row r="38" spans="1:7" x14ac:dyDescent="0.25">
      <c r="A38" s="279"/>
      <c r="C38" s="285" t="s">
        <v>294</v>
      </c>
      <c r="D38" s="291"/>
    </row>
    <row r="39" spans="1:7" x14ac:dyDescent="0.25">
      <c r="A39" s="257"/>
    </row>
    <row r="40" spans="1:7" x14ac:dyDescent="0.25">
      <c r="A40" s="279"/>
    </row>
    <row r="41" spans="1:7" x14ac:dyDescent="0.25">
      <c r="A41" s="279"/>
      <c r="B41" s="145" t="s">
        <v>295</v>
      </c>
      <c r="C41" s="158"/>
      <c r="D41" s="165"/>
      <c r="E41" s="145" t="s">
        <v>8</v>
      </c>
      <c r="F41" s="292"/>
      <c r="G41" s="293"/>
    </row>
    <row r="42" spans="1:7" x14ac:dyDescent="0.25">
      <c r="A42" s="279"/>
      <c r="B42" s="154" t="s">
        <v>2</v>
      </c>
      <c r="C42" s="155" t="s">
        <v>3</v>
      </c>
      <c r="D42" s="156" t="s">
        <v>4</v>
      </c>
      <c r="E42" s="152" t="s">
        <v>2</v>
      </c>
      <c r="F42" s="152" t="s">
        <v>3</v>
      </c>
      <c r="G42" s="276" t="s">
        <v>4</v>
      </c>
    </row>
    <row r="43" spans="1:7" x14ac:dyDescent="0.25">
      <c r="A43" s="279"/>
      <c r="B43" s="162" t="str">
        <f>VLOOKUP(C43,filo_lijst,2,FALSE)</f>
        <v/>
      </c>
      <c r="C43" s="133" t="s">
        <v>41</v>
      </c>
      <c r="D43" s="167" t="str">
        <f>VLOOKUP(C43,filo_lijst,3,FALSE)</f>
        <v/>
      </c>
      <c r="E43" s="148"/>
      <c r="F43" s="148"/>
      <c r="G43" s="171"/>
    </row>
    <row r="44" spans="1:7" x14ac:dyDescent="0.25">
      <c r="A44" s="279"/>
      <c r="B44" s="225"/>
      <c r="C44" s="285" t="s">
        <v>45</v>
      </c>
      <c r="D44" s="286">
        <f>SUMIFS(D43:D43, G43:G43, "")+SUM(G43:G43)</f>
        <v>0</v>
      </c>
      <c r="E44" s="226"/>
      <c r="F44" s="226"/>
      <c r="G44" s="227"/>
    </row>
    <row r="45" spans="1:7" x14ac:dyDescent="0.25">
      <c r="A45" s="279"/>
      <c r="B45" s="300" t="s">
        <v>248</v>
      </c>
      <c r="C45" s="285"/>
      <c r="D45" s="73"/>
      <c r="E45" s="226"/>
      <c r="F45" s="226"/>
      <c r="G45" s="227"/>
    </row>
    <row r="46" spans="1:7" ht="21" x14ac:dyDescent="0.35">
      <c r="A46" s="279"/>
      <c r="B46" s="107" t="s">
        <v>296</v>
      </c>
      <c r="C46" s="161"/>
    </row>
    <row r="47" spans="1:7" x14ac:dyDescent="0.25">
      <c r="A47" s="279"/>
      <c r="B47" s="230"/>
      <c r="D47" s="165"/>
      <c r="E47" s="73"/>
      <c r="F47" s="73"/>
      <c r="G47" s="73"/>
    </row>
    <row r="48" spans="1:7" x14ac:dyDescent="0.25">
      <c r="A48" s="279"/>
      <c r="B48" s="154" t="s">
        <v>2</v>
      </c>
      <c r="C48" s="155" t="s">
        <v>3</v>
      </c>
      <c r="D48" s="156" t="s">
        <v>4</v>
      </c>
      <c r="E48" s="73"/>
      <c r="F48" s="73"/>
      <c r="G48" s="73"/>
    </row>
    <row r="49" spans="1:7" x14ac:dyDescent="0.25">
      <c r="A49" s="279"/>
      <c r="B49" s="304"/>
      <c r="C49" s="304"/>
      <c r="D49" s="305"/>
      <c r="E49" s="73"/>
      <c r="F49" s="73"/>
      <c r="G49" s="73"/>
    </row>
    <row r="50" spans="1:7" x14ac:dyDescent="0.25">
      <c r="A50" s="279"/>
      <c r="B50" s="304"/>
      <c r="C50" s="304"/>
      <c r="D50" s="305"/>
      <c r="E50" s="73"/>
      <c r="F50" s="73"/>
      <c r="G50" s="73"/>
    </row>
    <row r="51" spans="1:7" x14ac:dyDescent="0.25">
      <c r="A51" s="279"/>
      <c r="B51" s="304"/>
      <c r="C51" s="304"/>
      <c r="D51" s="305"/>
      <c r="E51" s="73"/>
      <c r="F51" s="73"/>
      <c r="G51" s="73"/>
    </row>
    <row r="52" spans="1:7" x14ac:dyDescent="0.25">
      <c r="A52" s="279"/>
      <c r="B52" s="304"/>
      <c r="C52" s="304"/>
      <c r="D52" s="305"/>
      <c r="E52" s="73"/>
      <c r="F52" s="73"/>
      <c r="G52" s="73"/>
    </row>
    <row r="53" spans="1:7" x14ac:dyDescent="0.25">
      <c r="A53" s="279"/>
      <c r="B53" s="304"/>
      <c r="C53" s="304"/>
      <c r="D53" s="305"/>
      <c r="E53" s="73"/>
      <c r="F53" s="73"/>
      <c r="G53" s="73"/>
    </row>
    <row r="54" spans="1:7" x14ac:dyDescent="0.25">
      <c r="A54" s="279"/>
      <c r="B54" s="304"/>
      <c r="C54" s="304"/>
      <c r="D54" s="305"/>
      <c r="E54" s="73"/>
      <c r="F54" s="73"/>
      <c r="G54" s="73"/>
    </row>
    <row r="55" spans="1:7" x14ac:dyDescent="0.25">
      <c r="A55" s="279"/>
      <c r="B55" s="304"/>
      <c r="C55" s="304"/>
      <c r="D55" s="305"/>
      <c r="E55" s="73"/>
      <c r="F55" s="73"/>
      <c r="G55" s="73"/>
    </row>
    <row r="56" spans="1:7" x14ac:dyDescent="0.25">
      <c r="A56" s="279"/>
      <c r="B56" s="304"/>
      <c r="C56" s="304"/>
      <c r="D56" s="305"/>
      <c r="E56" s="73"/>
      <c r="F56" s="73"/>
      <c r="G56" s="73"/>
    </row>
    <row r="57" spans="1:7" x14ac:dyDescent="0.25">
      <c r="A57" s="279"/>
      <c r="B57" s="304"/>
      <c r="C57" s="304"/>
      <c r="D57" s="305"/>
      <c r="E57" s="73"/>
      <c r="F57" s="73"/>
      <c r="G57" s="73"/>
    </row>
    <row r="58" spans="1:7" x14ac:dyDescent="0.25">
      <c r="A58" s="279"/>
      <c r="B58" s="106"/>
      <c r="C58" s="106"/>
      <c r="D58" s="106"/>
      <c r="E58" s="73"/>
      <c r="F58" s="73"/>
      <c r="G58" s="73"/>
    </row>
    <row r="59" spans="1:7" x14ac:dyDescent="0.25">
      <c r="A59" s="279"/>
      <c r="B59" s="106"/>
      <c r="C59" s="106"/>
      <c r="D59" s="106"/>
      <c r="E59" s="73"/>
      <c r="F59" s="73"/>
      <c r="G59" s="73"/>
    </row>
    <row r="60" spans="1:7" x14ac:dyDescent="0.25">
      <c r="A60" s="279"/>
      <c r="B60" s="106"/>
      <c r="C60" s="106"/>
      <c r="D60" s="106"/>
      <c r="E60" s="73"/>
      <c r="F60" s="73"/>
      <c r="G60" s="73"/>
    </row>
    <row r="61" spans="1:7" x14ac:dyDescent="0.25">
      <c r="A61" s="279"/>
      <c r="B61" s="106"/>
      <c r="C61" s="106"/>
      <c r="D61" s="106"/>
      <c r="E61" s="73"/>
      <c r="F61" s="73"/>
      <c r="G61" s="73"/>
    </row>
    <row r="62" spans="1:7" x14ac:dyDescent="0.25">
      <c r="A62" s="279"/>
      <c r="B62" s="304"/>
      <c r="C62" s="304"/>
      <c r="D62" s="305"/>
      <c r="E62" s="73"/>
      <c r="F62" s="73"/>
      <c r="G62" s="73"/>
    </row>
    <row r="63" spans="1:7" x14ac:dyDescent="0.25">
      <c r="A63" s="279"/>
      <c r="B63" s="213"/>
      <c r="C63" s="285" t="s">
        <v>5</v>
      </c>
      <c r="D63" s="286">
        <f>SUM(D49:D62)</f>
        <v>0</v>
      </c>
      <c r="E63" s="213"/>
      <c r="F63" s="213"/>
      <c r="G63" s="213"/>
    </row>
    <row r="64" spans="1:7" x14ac:dyDescent="0.25">
      <c r="A64" s="279"/>
      <c r="B64" s="213"/>
      <c r="C64" s="285"/>
      <c r="E64" s="213"/>
      <c r="F64" s="213"/>
      <c r="G64" s="213"/>
    </row>
    <row r="65" spans="1:7" x14ac:dyDescent="0.25">
      <c r="A65" s="279"/>
      <c r="B65" s="294" t="s">
        <v>238</v>
      </c>
      <c r="C65" s="295"/>
      <c r="D65" s="168">
        <f>SUM(D63,D44,D38,D29)</f>
        <v>0</v>
      </c>
      <c r="E65" s="2"/>
      <c r="F65" s="2"/>
      <c r="G65" s="282"/>
    </row>
    <row r="66" spans="1:7" x14ac:dyDescent="0.25">
      <c r="A66" s="279"/>
    </row>
    <row r="67" spans="1:7" x14ac:dyDescent="0.25">
      <c r="A67" s="279"/>
      <c r="B67" s="390" t="s">
        <v>28</v>
      </c>
      <c r="C67" s="390"/>
      <c r="D67" s="390"/>
      <c r="E67" s="390"/>
      <c r="F67" s="390"/>
      <c r="G67" s="390"/>
    </row>
    <row r="68" spans="1:7" x14ac:dyDescent="0.25">
      <c r="A68" s="279"/>
      <c r="B68" s="390"/>
      <c r="C68" s="390"/>
      <c r="D68" s="390"/>
      <c r="E68" s="390"/>
      <c r="F68" s="390"/>
      <c r="G68" s="390"/>
    </row>
    <row r="69" spans="1:7" x14ac:dyDescent="0.25">
      <c r="A69" s="279"/>
    </row>
    <row r="70" spans="1:7" x14ac:dyDescent="0.25">
      <c r="A70" s="279"/>
      <c r="B70" s="139" t="s">
        <v>280</v>
      </c>
      <c r="C70" s="88"/>
      <c r="D70" s="96"/>
      <c r="E70" s="296"/>
    </row>
    <row r="71" spans="1:7" x14ac:dyDescent="0.25">
      <c r="A71" s="279"/>
      <c r="B71" s="161" t="s">
        <v>2</v>
      </c>
      <c r="C71" s="161" t="s">
        <v>3</v>
      </c>
      <c r="D71" s="169" t="s">
        <v>4</v>
      </c>
      <c r="E71" s="86"/>
    </row>
    <row r="72" spans="1:7" x14ac:dyDescent="0.25">
      <c r="A72" s="279"/>
      <c r="B72" s="133"/>
      <c r="C72" s="133"/>
      <c r="D72" s="138"/>
      <c r="E72" s="277"/>
    </row>
    <row r="73" spans="1:7" x14ac:dyDescent="0.25">
      <c r="A73" s="279"/>
      <c r="B73" s="133"/>
      <c r="C73" s="133"/>
      <c r="D73" s="138"/>
      <c r="E73" s="277"/>
    </row>
    <row r="74" spans="1:7" x14ac:dyDescent="0.25">
      <c r="A74" s="279"/>
      <c r="B74" s="133"/>
      <c r="C74" s="133"/>
      <c r="D74" s="138"/>
      <c r="E74" s="277"/>
      <c r="F74" s="2"/>
      <c r="G74" s="282"/>
    </row>
    <row r="75" spans="1:7" x14ac:dyDescent="0.25">
      <c r="A75" s="279"/>
      <c r="B75" s="133"/>
      <c r="C75" s="133"/>
      <c r="D75" s="138"/>
      <c r="E75" s="277"/>
      <c r="F75" s="2"/>
      <c r="G75" s="282"/>
    </row>
    <row r="76" spans="1:7" x14ac:dyDescent="0.25">
      <c r="A76" s="279"/>
      <c r="B76" s="133"/>
      <c r="C76" s="133"/>
      <c r="D76" s="138"/>
      <c r="E76" s="277"/>
      <c r="F76" s="2"/>
      <c r="G76" s="282"/>
    </row>
    <row r="77" spans="1:7" x14ac:dyDescent="0.25">
      <c r="A77" s="279"/>
      <c r="B77" s="133"/>
      <c r="C77" s="133"/>
      <c r="D77" s="138"/>
      <c r="E77" s="277"/>
    </row>
    <row r="78" spans="1:7" x14ac:dyDescent="0.25">
      <c r="A78" s="279"/>
      <c r="B78" s="133"/>
      <c r="C78" s="133"/>
      <c r="D78" s="138"/>
      <c r="E78" s="277"/>
    </row>
    <row r="79" spans="1:7" x14ac:dyDescent="0.25">
      <c r="A79" s="279"/>
      <c r="B79" s="133"/>
      <c r="C79" s="133"/>
      <c r="D79" s="138"/>
      <c r="E79" s="277"/>
      <c r="G79" s="297"/>
    </row>
    <row r="80" spans="1:7" x14ac:dyDescent="0.25">
      <c r="A80" s="279"/>
      <c r="B80" s="133"/>
      <c r="C80" s="133"/>
      <c r="D80" s="138"/>
      <c r="E80" s="277"/>
      <c r="G80" s="297"/>
    </row>
    <row r="81" spans="1:7" x14ac:dyDescent="0.25">
      <c r="A81" s="279"/>
      <c r="B81" s="133"/>
      <c r="C81" s="133"/>
      <c r="D81" s="138"/>
      <c r="E81" s="277"/>
      <c r="G81" s="297"/>
    </row>
    <row r="82" spans="1:7" x14ac:dyDescent="0.25">
      <c r="A82" s="279"/>
      <c r="B82" s="284"/>
      <c r="C82" s="285" t="s">
        <v>5</v>
      </c>
      <c r="D82" s="286">
        <f>SUM(D72:D81)</f>
        <v>0</v>
      </c>
      <c r="E82" s="85"/>
      <c r="G82" s="297"/>
    </row>
    <row r="83" spans="1:7" x14ac:dyDescent="0.25">
      <c r="A83" s="279"/>
      <c r="B83" s="2"/>
      <c r="C83" s="2"/>
      <c r="D83" s="282"/>
      <c r="E83" s="2"/>
      <c r="G83" s="297"/>
    </row>
    <row r="84" spans="1:7" x14ac:dyDescent="0.25">
      <c r="A84" s="279"/>
      <c r="B84" s="164" t="s">
        <v>239</v>
      </c>
      <c r="C84" s="295"/>
      <c r="D84" s="168">
        <f>D82+D65</f>
        <v>0</v>
      </c>
      <c r="E84" s="298" t="s">
        <v>4</v>
      </c>
      <c r="G84" s="297"/>
    </row>
    <row r="85" spans="1:7" x14ac:dyDescent="0.25">
      <c r="A85" s="279"/>
      <c r="G85" s="297"/>
    </row>
    <row r="86" spans="1:7" x14ac:dyDescent="0.25">
      <c r="A86" s="279"/>
      <c r="B86" s="75" t="s">
        <v>14</v>
      </c>
      <c r="D86" s="297"/>
      <c r="G86" s="297"/>
    </row>
    <row r="87" spans="1:7" x14ac:dyDescent="0.25">
      <c r="A87" s="279"/>
      <c r="B87" s="323"/>
      <c r="C87" s="324"/>
      <c r="D87" s="324"/>
      <c r="E87" s="324"/>
      <c r="F87" s="324"/>
      <c r="G87" s="325"/>
    </row>
    <row r="88" spans="1:7" x14ac:dyDescent="0.25">
      <c r="A88" s="279"/>
      <c r="B88" s="326"/>
      <c r="C88" s="327"/>
      <c r="D88" s="327"/>
      <c r="E88" s="327"/>
      <c r="F88" s="327"/>
      <c r="G88" s="328"/>
    </row>
    <row r="89" spans="1:7" x14ac:dyDescent="0.25">
      <c r="A89" s="279"/>
      <c r="B89" s="326"/>
      <c r="C89" s="327"/>
      <c r="D89" s="327"/>
      <c r="E89" s="327"/>
      <c r="F89" s="327"/>
      <c r="G89" s="328"/>
    </row>
    <row r="90" spans="1:7" x14ac:dyDescent="0.25">
      <c r="A90" s="279"/>
      <c r="B90" s="326"/>
      <c r="C90" s="327"/>
      <c r="D90" s="327"/>
      <c r="E90" s="327"/>
      <c r="F90" s="327"/>
      <c r="G90" s="328"/>
    </row>
    <row r="91" spans="1:7" x14ac:dyDescent="0.25">
      <c r="A91" s="279"/>
      <c r="B91" s="326"/>
      <c r="C91" s="327"/>
      <c r="D91" s="327"/>
      <c r="E91" s="327"/>
      <c r="F91" s="327"/>
      <c r="G91" s="328"/>
    </row>
    <row r="92" spans="1:7" x14ac:dyDescent="0.25">
      <c r="A92" s="279"/>
      <c r="B92" s="329"/>
      <c r="C92" s="330"/>
      <c r="D92" s="330"/>
      <c r="E92" s="330"/>
      <c r="F92" s="330"/>
      <c r="G92" s="331"/>
    </row>
    <row r="93" spans="1:7" x14ac:dyDescent="0.25">
      <c r="A93" s="299" t="s">
        <v>30</v>
      </c>
    </row>
    <row r="94" spans="1:7" x14ac:dyDescent="0.25">
      <c r="A94" s="63"/>
    </row>
    <row r="112" spans="1:1" x14ac:dyDescent="0.25">
      <c r="A112" s="257"/>
    </row>
    <row r="113" spans="1:1" x14ac:dyDescent="0.25">
      <c r="A113" s="257"/>
    </row>
  </sheetData>
  <sheetProtection password="FA66" sheet="1" objects="1" scenarios="1"/>
  <mergeCells count="14">
    <mergeCell ref="B31:G31"/>
    <mergeCell ref="C10:G10"/>
    <mergeCell ref="C11:G11"/>
    <mergeCell ref="C12:G12"/>
    <mergeCell ref="C13:G13"/>
    <mergeCell ref="C14:G14"/>
    <mergeCell ref="B67:G68"/>
    <mergeCell ref="B87:G92"/>
    <mergeCell ref="B32:B33"/>
    <mergeCell ref="C32:G33"/>
    <mergeCell ref="C34:G34"/>
    <mergeCell ref="C35:G35"/>
    <mergeCell ref="C36:G36"/>
    <mergeCell ref="C37:G37"/>
  </mergeCells>
  <conditionalFormatting sqref="B25:D28">
    <cfRule type="expression" dxfId="13" priority="1">
      <formula>NOT(ISBLANK($G25))</formula>
    </cfRule>
  </conditionalFormatting>
  <dataValidations count="2">
    <dataValidation type="list" allowBlank="1" showInputMessage="1" showErrorMessage="1" sqref="C43">
      <formula1>filo_selectie</formula1>
    </dataValidation>
    <dataValidation type="list" allowBlank="1" showInputMessage="1" showErrorMessage="1" sqref="C58">
      <formula1>smi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24"/>
  <sheetViews>
    <sheetView topLeftCell="A37" workbookViewId="0">
      <selection activeCell="B45" sqref="B45"/>
    </sheetView>
  </sheetViews>
  <sheetFormatPr defaultRowHeight="15" x14ac:dyDescent="0.25"/>
  <cols>
    <col min="1" max="1" width="35.7109375" style="65" customWidth="1"/>
    <col min="2" max="2" width="16.85546875" style="44" customWidth="1"/>
    <col min="3" max="3" width="37.7109375" style="44" customWidth="1"/>
    <col min="4" max="4" width="9.140625" style="44"/>
    <col min="5" max="5" width="14.28515625" style="44" customWidth="1"/>
    <col min="6" max="6" width="31.5703125" style="44" customWidth="1"/>
    <col min="7" max="11" width="9.140625" style="44"/>
    <col min="12" max="12" width="15.140625" style="44" customWidth="1"/>
    <col min="13" max="13" width="18.7109375" style="44" customWidth="1"/>
    <col min="14" max="18" width="9.140625" style="44"/>
    <col min="19" max="19" width="33.42578125" style="44" customWidth="1"/>
    <col min="20" max="16384" width="9.140625" style="44"/>
  </cols>
  <sheetData>
    <row r="1" spans="1:7" s="59" customFormat="1" ht="30" x14ac:dyDescent="0.25">
      <c r="A1" s="62" t="s">
        <v>29</v>
      </c>
    </row>
    <row r="2" spans="1:7" x14ac:dyDescent="0.25">
      <c r="A2" s="178" t="s">
        <v>336</v>
      </c>
    </row>
    <row r="3" spans="1:7" ht="18.75" x14ac:dyDescent="0.3">
      <c r="A3" s="64"/>
      <c r="B3" s="7" t="s">
        <v>357</v>
      </c>
      <c r="C3" s="6"/>
      <c r="D3" s="27"/>
      <c r="E3" s="45"/>
      <c r="F3" s="45"/>
      <c r="G3" s="26"/>
    </row>
    <row r="4" spans="1:7" ht="18.75" x14ac:dyDescent="0.3">
      <c r="A4" s="64"/>
      <c r="B4" s="130" t="s">
        <v>356</v>
      </c>
      <c r="C4" s="6"/>
      <c r="D4" s="27"/>
      <c r="E4" s="45"/>
      <c r="F4" s="45"/>
      <c r="G4" s="26"/>
    </row>
    <row r="5" spans="1:7" x14ac:dyDescent="0.25">
      <c r="A5" s="64"/>
      <c r="B5" s="129" t="s">
        <v>10</v>
      </c>
      <c r="C5" s="6"/>
      <c r="D5" s="27"/>
      <c r="E5" s="45"/>
      <c r="F5" s="45"/>
      <c r="G5" s="26"/>
    </row>
    <row r="6" spans="1:7" x14ac:dyDescent="0.25">
      <c r="A6" s="64"/>
      <c r="B6" s="6"/>
      <c r="C6" s="6"/>
      <c r="D6" s="27"/>
      <c r="E6" s="45"/>
      <c r="F6" s="45"/>
      <c r="G6" s="26"/>
    </row>
    <row r="7" spans="1:7" x14ac:dyDescent="0.25">
      <c r="A7" s="64"/>
      <c r="B7" s="36" t="s">
        <v>184</v>
      </c>
      <c r="C7" s="45"/>
      <c r="D7" s="26"/>
      <c r="E7" s="45"/>
      <c r="F7" s="45"/>
      <c r="G7" s="26"/>
    </row>
    <row r="8" spans="1:7" x14ac:dyDescent="0.25">
      <c r="A8" s="64"/>
      <c r="B8" s="3"/>
      <c r="C8" s="6"/>
      <c r="D8" s="27"/>
      <c r="E8" s="6"/>
      <c r="F8" s="6"/>
      <c r="G8" s="27"/>
    </row>
    <row r="9" spans="1:7" x14ac:dyDescent="0.25">
      <c r="A9" s="64"/>
      <c r="B9" s="9" t="s">
        <v>0</v>
      </c>
      <c r="C9" s="332"/>
      <c r="D9" s="333"/>
      <c r="E9" s="333"/>
      <c r="F9" s="333"/>
      <c r="G9" s="334"/>
    </row>
    <row r="10" spans="1:7" x14ac:dyDescent="0.25">
      <c r="A10" s="64"/>
      <c r="B10" s="9" t="s">
        <v>1</v>
      </c>
      <c r="C10" s="332"/>
      <c r="D10" s="333"/>
      <c r="E10" s="333"/>
      <c r="F10" s="333"/>
      <c r="G10" s="334"/>
    </row>
    <row r="11" spans="1:7" x14ac:dyDescent="0.25">
      <c r="A11" s="64"/>
      <c r="B11" s="9" t="s">
        <v>9</v>
      </c>
      <c r="C11" s="332"/>
      <c r="D11" s="333"/>
      <c r="E11" s="333"/>
      <c r="F11" s="333"/>
      <c r="G11" s="334"/>
    </row>
    <row r="12" spans="1:7" x14ac:dyDescent="0.25">
      <c r="A12" s="64"/>
      <c r="B12" s="9" t="s">
        <v>6</v>
      </c>
      <c r="C12" s="332"/>
      <c r="D12" s="333"/>
      <c r="E12" s="333"/>
      <c r="F12" s="333"/>
      <c r="G12" s="334"/>
    </row>
    <row r="13" spans="1:7" x14ac:dyDescent="0.25">
      <c r="A13" s="64"/>
      <c r="B13" s="9" t="s">
        <v>7</v>
      </c>
      <c r="C13" s="332"/>
      <c r="D13" s="333"/>
      <c r="E13" s="333"/>
      <c r="F13" s="333"/>
      <c r="G13" s="334"/>
    </row>
    <row r="14" spans="1:7" x14ac:dyDescent="0.25">
      <c r="A14" s="64"/>
      <c r="B14" s="127"/>
      <c r="C14" s="182"/>
      <c r="D14" s="135"/>
      <c r="E14" s="183"/>
      <c r="F14" s="183"/>
      <c r="G14" s="135"/>
    </row>
    <row r="15" spans="1:7" customFormat="1" ht="21" x14ac:dyDescent="0.35">
      <c r="B15" s="107" t="s">
        <v>230</v>
      </c>
      <c r="C15" s="129"/>
      <c r="D15" s="129"/>
      <c r="E15" s="129"/>
      <c r="F15" s="129"/>
      <c r="G15" s="129"/>
    </row>
    <row r="16" spans="1:7" x14ac:dyDescent="0.25">
      <c r="A16" s="64"/>
      <c r="B16" s="127"/>
      <c r="C16" s="128"/>
      <c r="D16" s="135"/>
      <c r="E16" s="183"/>
      <c r="F16" s="183"/>
      <c r="G16" s="135"/>
    </row>
    <row r="17" spans="1:7" x14ac:dyDescent="0.25">
      <c r="A17" s="44"/>
      <c r="B17" s="145" t="s">
        <v>235</v>
      </c>
      <c r="C17" s="131"/>
      <c r="D17" s="136"/>
      <c r="E17" s="145" t="s">
        <v>8</v>
      </c>
      <c r="F17" s="184"/>
      <c r="G17" s="185"/>
    </row>
    <row r="18" spans="1:7" x14ac:dyDescent="0.25">
      <c r="A18" s="64"/>
      <c r="B18" s="151" t="s">
        <v>2</v>
      </c>
      <c r="C18" s="152" t="s">
        <v>3</v>
      </c>
      <c r="D18" s="266" t="s">
        <v>4</v>
      </c>
      <c r="E18" s="152" t="s">
        <v>2</v>
      </c>
      <c r="F18" s="152" t="s">
        <v>3</v>
      </c>
      <c r="G18" s="267" t="s">
        <v>4</v>
      </c>
    </row>
    <row r="19" spans="1:7" x14ac:dyDescent="0.25">
      <c r="A19" s="64"/>
      <c r="B19" s="173" t="str">
        <f>VLOOKUP(C19,spec_courses_list,2,0)</f>
        <v/>
      </c>
      <c r="C19" s="157" t="s">
        <v>252</v>
      </c>
      <c r="D19" s="147" t="str">
        <f>VLOOKUP(C19,spec_courses_list,3,0)</f>
        <v/>
      </c>
      <c r="E19" s="148"/>
      <c r="F19" s="148"/>
      <c r="G19" s="171"/>
    </row>
    <row r="20" spans="1:7" x14ac:dyDescent="0.25">
      <c r="A20" s="64"/>
      <c r="B20" s="173" t="str">
        <f>VLOOKUP(C20,spec_courses_list,2,0)</f>
        <v/>
      </c>
      <c r="C20" s="157" t="s">
        <v>15</v>
      </c>
      <c r="D20" s="147" t="str">
        <f>VLOOKUP(C20,spec_courses_list,3,0)</f>
        <v/>
      </c>
      <c r="E20" s="148"/>
      <c r="F20" s="148"/>
      <c r="G20" s="171"/>
    </row>
    <row r="21" spans="1:7" x14ac:dyDescent="0.25">
      <c r="A21" s="64"/>
      <c r="B21" s="173" t="str">
        <f>VLOOKUP(C21,spec_courses_list,2,0)</f>
        <v/>
      </c>
      <c r="C21" s="157" t="s">
        <v>15</v>
      </c>
      <c r="D21" s="147" t="str">
        <f>VLOOKUP(C21,spec_courses_list,3,0)</f>
        <v/>
      </c>
      <c r="E21" s="148"/>
      <c r="F21" s="148"/>
      <c r="G21" s="171"/>
    </row>
    <row r="22" spans="1:7" x14ac:dyDescent="0.25">
      <c r="A22" s="64"/>
      <c r="B22" s="173" t="str">
        <f>VLOOKUP(C22,spec_courses_list,2,0)</f>
        <v/>
      </c>
      <c r="C22" s="157" t="s">
        <v>15</v>
      </c>
      <c r="D22" s="147" t="str">
        <f>VLOOKUP(C22,spec_courses_list,3,0)</f>
        <v/>
      </c>
      <c r="E22" s="148"/>
      <c r="F22" s="148"/>
      <c r="G22" s="171"/>
    </row>
    <row r="23" spans="1:7" s="73" customFormat="1" x14ac:dyDescent="0.25">
      <c r="A23" s="64"/>
      <c r="B23" s="173" t="str">
        <f>VLOOKUP(C23,spec_courses_list,2,0)</f>
        <v/>
      </c>
      <c r="C23" s="157" t="s">
        <v>15</v>
      </c>
      <c r="D23" s="147" t="str">
        <f>VLOOKUP(C23,spec_courses_list,3,0)</f>
        <v/>
      </c>
      <c r="E23" s="148"/>
      <c r="F23" s="148"/>
      <c r="G23" s="171"/>
    </row>
    <row r="24" spans="1:7" x14ac:dyDescent="0.25">
      <c r="A24" s="64"/>
      <c r="B24" s="77"/>
      <c r="C24" s="83" t="s">
        <v>5</v>
      </c>
      <c r="D24" s="166">
        <f>SUMIFS(D19:D23, G19:G23, "",E19:E23,"",F19:F23,"")+SUM(G19:G23)</f>
        <v>0</v>
      </c>
      <c r="E24" s="74"/>
      <c r="F24" s="74"/>
      <c r="G24" s="94"/>
    </row>
    <row r="25" spans="1:7" customFormat="1" x14ac:dyDescent="0.25">
      <c r="B25" s="230" t="s">
        <v>251</v>
      </c>
    </row>
    <row r="26" spans="1:7" x14ac:dyDescent="0.25">
      <c r="A26" s="64"/>
      <c r="B26" s="13"/>
      <c r="C26" s="37"/>
      <c r="D26" s="35"/>
      <c r="E26" s="45"/>
      <c r="F26" s="45"/>
      <c r="G26" s="26"/>
    </row>
    <row r="27" spans="1:7" x14ac:dyDescent="0.25">
      <c r="A27" s="64"/>
      <c r="B27" s="409" t="s">
        <v>285</v>
      </c>
      <c r="C27" s="409"/>
      <c r="D27" s="409"/>
      <c r="E27" s="409"/>
      <c r="F27" s="409"/>
      <c r="G27" s="409"/>
    </row>
    <row r="28" spans="1:7" x14ac:dyDescent="0.25">
      <c r="A28" s="64"/>
      <c r="B28" s="399" t="s">
        <v>85</v>
      </c>
      <c r="C28" s="400"/>
      <c r="D28" s="400"/>
      <c r="E28" s="400"/>
      <c r="F28" s="400"/>
      <c r="G28" s="400"/>
    </row>
    <row r="29" spans="1:7" s="73" customFormat="1" x14ac:dyDescent="0.25">
      <c r="A29" s="64"/>
      <c r="B29" s="399"/>
      <c r="C29" s="400"/>
      <c r="D29" s="400"/>
      <c r="E29" s="400"/>
      <c r="F29" s="400"/>
      <c r="G29" s="400"/>
    </row>
    <row r="30" spans="1:7" x14ac:dyDescent="0.25">
      <c r="A30" s="64"/>
      <c r="B30" s="141" t="s">
        <v>86</v>
      </c>
      <c r="C30" s="340"/>
      <c r="D30" s="341"/>
      <c r="E30" s="341"/>
      <c r="F30" s="341"/>
      <c r="G30" s="342"/>
    </row>
    <row r="31" spans="1:7" x14ac:dyDescent="0.25">
      <c r="A31" s="64"/>
      <c r="B31" s="40" t="s">
        <v>12</v>
      </c>
      <c r="C31" s="340"/>
      <c r="D31" s="341"/>
      <c r="E31" s="341"/>
      <c r="F31" s="341"/>
      <c r="G31" s="342"/>
    </row>
    <row r="32" spans="1:7" x14ac:dyDescent="0.25">
      <c r="A32" s="64"/>
      <c r="B32" s="141" t="s">
        <v>87</v>
      </c>
      <c r="C32" s="340"/>
      <c r="D32" s="341"/>
      <c r="E32" s="341"/>
      <c r="F32" s="341"/>
      <c r="G32" s="342"/>
    </row>
    <row r="33" spans="1:14" x14ac:dyDescent="0.25">
      <c r="A33" s="64"/>
      <c r="B33" s="142" t="s">
        <v>12</v>
      </c>
      <c r="C33" s="337"/>
      <c r="D33" s="338"/>
      <c r="E33" s="338"/>
      <c r="F33" s="338"/>
      <c r="G33" s="339"/>
    </row>
    <row r="34" spans="1:14" x14ac:dyDescent="0.25">
      <c r="A34" s="64"/>
      <c r="B34"/>
      <c r="C34" s="37" t="s">
        <v>45</v>
      </c>
      <c r="D34" s="166">
        <v>33</v>
      </c>
      <c r="E34"/>
      <c r="F34"/>
      <c r="G34"/>
    </row>
    <row r="35" spans="1:14" s="73" customFormat="1" x14ac:dyDescent="0.25"/>
    <row r="36" spans="1:14" x14ac:dyDescent="0.25">
      <c r="A36" s="179"/>
      <c r="B36" s="145" t="s">
        <v>308</v>
      </c>
      <c r="C36" s="140"/>
      <c r="D36" s="144"/>
      <c r="E36" s="145"/>
      <c r="F36" s="184"/>
      <c r="G36" s="185"/>
      <c r="H36" s="73"/>
      <c r="I36" s="73"/>
      <c r="J36" s="73"/>
      <c r="K36" s="73"/>
      <c r="L36" s="73"/>
      <c r="M36" s="73"/>
      <c r="N36" s="73"/>
    </row>
    <row r="37" spans="1:14" x14ac:dyDescent="0.25">
      <c r="A37" s="179"/>
      <c r="B37" s="359" t="s">
        <v>229</v>
      </c>
      <c r="C37" s="360"/>
      <c r="D37" s="360"/>
      <c r="E37" s="360"/>
      <c r="F37" s="360"/>
      <c r="G37" s="361"/>
      <c r="H37" s="73"/>
      <c r="I37" s="73"/>
      <c r="J37" s="73"/>
      <c r="K37" s="73"/>
      <c r="L37" s="73"/>
      <c r="M37" s="73"/>
      <c r="N37" s="73"/>
    </row>
    <row r="38" spans="1:14" x14ac:dyDescent="0.25">
      <c r="A38" s="179"/>
      <c r="B38" s="358" t="s">
        <v>13</v>
      </c>
      <c r="C38" s="402"/>
      <c r="D38" s="402"/>
      <c r="E38" s="402"/>
      <c r="F38" s="402"/>
      <c r="G38" s="402"/>
      <c r="H38" s="73"/>
      <c r="I38" s="73"/>
      <c r="J38" s="73"/>
      <c r="K38" s="73"/>
      <c r="L38" s="73"/>
      <c r="M38" s="73"/>
      <c r="N38" s="73"/>
    </row>
    <row r="39" spans="1:14" x14ac:dyDescent="0.25">
      <c r="A39" s="179"/>
      <c r="B39" s="358"/>
      <c r="C39" s="402"/>
      <c r="D39" s="402"/>
      <c r="E39" s="402"/>
      <c r="F39" s="402"/>
      <c r="G39" s="402"/>
      <c r="H39" s="73"/>
      <c r="I39" s="73"/>
      <c r="J39" s="73"/>
      <c r="K39" s="73"/>
      <c r="L39" s="73"/>
      <c r="M39" s="73"/>
      <c r="N39" s="73"/>
    </row>
    <row r="40" spans="1:14" s="73" customFormat="1" x14ac:dyDescent="0.25">
      <c r="A40" s="179"/>
      <c r="B40" s="358"/>
      <c r="C40" s="402"/>
      <c r="D40" s="402"/>
      <c r="E40" s="402"/>
      <c r="F40" s="402"/>
      <c r="G40" s="402"/>
    </row>
    <row r="41" spans="1:14" x14ac:dyDescent="0.25">
      <c r="A41" s="179"/>
      <c r="B41" s="119" t="s">
        <v>99</v>
      </c>
      <c r="C41" s="403"/>
      <c r="D41" s="403"/>
      <c r="E41" s="403"/>
      <c r="F41" s="403"/>
      <c r="G41" s="403"/>
      <c r="H41" s="73"/>
      <c r="I41" s="73"/>
      <c r="J41" s="73"/>
      <c r="K41" s="73"/>
      <c r="L41" s="73"/>
      <c r="M41" s="73"/>
      <c r="N41" s="73"/>
    </row>
    <row r="42" spans="1:14" s="73" customFormat="1" x14ac:dyDescent="0.25">
      <c r="A42" s="179"/>
      <c r="B42" s="119" t="s">
        <v>12</v>
      </c>
      <c r="C42" s="403"/>
      <c r="D42" s="403"/>
      <c r="E42" s="403"/>
      <c r="F42" s="403"/>
      <c r="G42" s="403"/>
    </row>
    <row r="43" spans="1:14" x14ac:dyDescent="0.25">
      <c r="A43" s="179"/>
      <c r="B43" s="143"/>
      <c r="C43" s="188" t="s">
        <v>5</v>
      </c>
      <c r="D43" s="166">
        <f>SUM(6)</f>
        <v>6</v>
      </c>
      <c r="E43" s="129"/>
      <c r="F43" s="129"/>
      <c r="G43" s="134"/>
      <c r="H43" s="73"/>
      <c r="I43" s="73"/>
      <c r="J43" s="73"/>
      <c r="K43" s="73"/>
      <c r="L43" s="73"/>
      <c r="M43" s="73"/>
      <c r="N43" s="73"/>
    </row>
    <row r="44" spans="1:14" x14ac:dyDescent="0.25">
      <c r="A44" s="64"/>
    </row>
    <row r="45" spans="1:14" x14ac:dyDescent="0.25">
      <c r="A45" s="64"/>
      <c r="B45" s="145" t="s">
        <v>348</v>
      </c>
      <c r="C45" s="42"/>
      <c r="D45" s="52"/>
      <c r="E45" s="43" t="s">
        <v>8</v>
      </c>
      <c r="F45" s="41"/>
      <c r="G45" s="54"/>
    </row>
    <row r="46" spans="1:14" x14ac:dyDescent="0.25">
      <c r="A46" s="64"/>
      <c r="B46" s="56" t="s">
        <v>2</v>
      </c>
      <c r="C46" s="57" t="s">
        <v>3</v>
      </c>
      <c r="D46" s="58" t="s">
        <v>4</v>
      </c>
      <c r="E46" s="55" t="s">
        <v>2</v>
      </c>
      <c r="F46" s="55" t="s">
        <v>3</v>
      </c>
      <c r="G46" s="53" t="s">
        <v>4</v>
      </c>
    </row>
    <row r="47" spans="1:14" x14ac:dyDescent="0.25">
      <c r="A47" s="64"/>
      <c r="B47" s="162" t="str">
        <f>VLOOKUP(C47,filo_lijst,2,FALSE)</f>
        <v/>
      </c>
      <c r="C47" s="133" t="s">
        <v>41</v>
      </c>
      <c r="D47" s="167" t="str">
        <f>VLOOKUP(C47,filo_lijst,3,FALSE)</f>
        <v/>
      </c>
      <c r="E47" s="50"/>
      <c r="F47" s="50"/>
      <c r="G47" s="101"/>
    </row>
    <row r="48" spans="1:14" s="73" customFormat="1" x14ac:dyDescent="0.25">
      <c r="A48" s="64"/>
      <c r="B48" s="201" t="s">
        <v>151</v>
      </c>
      <c r="C48" s="201" t="s">
        <v>150</v>
      </c>
      <c r="D48" s="202">
        <v>0</v>
      </c>
      <c r="E48" s="148"/>
      <c r="F48" s="148"/>
      <c r="G48" s="171"/>
    </row>
    <row r="49" spans="1:14" s="73" customFormat="1" x14ac:dyDescent="0.25">
      <c r="A49" s="64"/>
      <c r="B49" s="235"/>
      <c r="C49" s="149"/>
      <c r="D49" s="236"/>
      <c r="E49" s="148"/>
      <c r="F49" s="148"/>
      <c r="G49" s="171"/>
    </row>
    <row r="50" spans="1:14" x14ac:dyDescent="0.25">
      <c r="A50" s="64"/>
      <c r="B50" s="235"/>
      <c r="C50" s="149"/>
      <c r="D50" s="236"/>
      <c r="E50" s="148"/>
      <c r="F50" s="148"/>
      <c r="G50" s="171"/>
      <c r="H50" s="73"/>
      <c r="I50" s="73"/>
      <c r="J50" s="73"/>
      <c r="K50" s="73"/>
      <c r="L50" s="73"/>
      <c r="M50" s="73"/>
      <c r="N50" s="73"/>
    </row>
    <row r="51" spans="1:14" x14ac:dyDescent="0.25">
      <c r="A51" s="64"/>
      <c r="B51" s="225"/>
      <c r="C51" s="83" t="s">
        <v>45</v>
      </c>
      <c r="D51" s="166">
        <f>SUMIFS(D47:D50, G47:G50, "")+SUM(G47:G50)</f>
        <v>0</v>
      </c>
      <c r="E51" s="226"/>
      <c r="F51" s="226"/>
      <c r="G51" s="227"/>
      <c r="H51" s="73"/>
      <c r="I51" s="73"/>
      <c r="J51" s="73"/>
      <c r="K51" s="73"/>
      <c r="L51" s="73"/>
      <c r="M51" s="73"/>
      <c r="N51" s="73"/>
    </row>
    <row r="52" spans="1:14" ht="21" x14ac:dyDescent="0.35">
      <c r="A52" s="64"/>
      <c r="B52" s="107" t="s">
        <v>34</v>
      </c>
      <c r="C52" s="108"/>
    </row>
    <row r="53" spans="1:14" s="73" customFormat="1" ht="21" x14ac:dyDescent="0.35">
      <c r="A53" s="64"/>
      <c r="B53" s="230" t="s">
        <v>231</v>
      </c>
      <c r="C53" s="108"/>
    </row>
    <row r="54" spans="1:14" x14ac:dyDescent="0.25">
      <c r="A54" s="64"/>
      <c r="B54" s="230"/>
      <c r="D54" s="52"/>
      <c r="E54" s="43" t="s">
        <v>8</v>
      </c>
      <c r="F54" s="41"/>
      <c r="G54" s="54"/>
    </row>
    <row r="55" spans="1:14" s="73" customFormat="1" x14ac:dyDescent="0.25">
      <c r="A55" s="64"/>
      <c r="B55" s="154" t="s">
        <v>2</v>
      </c>
      <c r="C55" s="155" t="s">
        <v>3</v>
      </c>
      <c r="D55" s="156" t="s">
        <v>4</v>
      </c>
      <c r="E55" s="152" t="s">
        <v>2</v>
      </c>
      <c r="F55" s="152" t="s">
        <v>3</v>
      </c>
      <c r="G55" s="229" t="s">
        <v>4</v>
      </c>
      <c r="H55" s="44"/>
      <c r="I55" s="44"/>
      <c r="J55" s="44"/>
      <c r="K55" s="44"/>
      <c r="L55" s="44"/>
      <c r="M55" s="44"/>
      <c r="N55" s="44"/>
    </row>
    <row r="56" spans="1:14" s="73" customFormat="1" x14ac:dyDescent="0.25">
      <c r="A56" s="64"/>
      <c r="B56" s="68" t="s">
        <v>46</v>
      </c>
      <c r="C56" s="68" t="s">
        <v>50</v>
      </c>
      <c r="D56" s="69">
        <v>6</v>
      </c>
      <c r="E56" s="106"/>
      <c r="F56" s="106"/>
      <c r="G56" s="106"/>
      <c r="H56" s="44"/>
      <c r="I56" s="44"/>
      <c r="J56" s="44"/>
      <c r="K56" s="44"/>
      <c r="L56" s="44"/>
      <c r="M56" s="44"/>
      <c r="N56" s="44"/>
    </row>
    <row r="57" spans="1:14" s="73" customFormat="1" x14ac:dyDescent="0.25">
      <c r="A57" s="64"/>
      <c r="B57" s="68" t="s">
        <v>47</v>
      </c>
      <c r="C57" s="68" t="s">
        <v>51</v>
      </c>
      <c r="D57" s="69">
        <v>3</v>
      </c>
      <c r="E57" s="106"/>
      <c r="F57" s="106"/>
      <c r="G57" s="106"/>
      <c r="H57" s="44"/>
      <c r="I57" s="44"/>
      <c r="J57" s="44"/>
      <c r="K57" s="44"/>
      <c r="L57" s="44"/>
      <c r="M57" s="44"/>
      <c r="N57" s="44"/>
    </row>
    <row r="58" spans="1:14" s="73" customFormat="1" x14ac:dyDescent="0.25">
      <c r="A58" s="64"/>
      <c r="B58" s="68" t="s">
        <v>48</v>
      </c>
      <c r="C58" s="68" t="s">
        <v>232</v>
      </c>
      <c r="D58" s="69">
        <v>3</v>
      </c>
      <c r="E58" s="106"/>
      <c r="F58" s="106"/>
      <c r="G58" s="106"/>
      <c r="H58" s="44"/>
      <c r="I58" s="44"/>
      <c r="J58" s="44"/>
      <c r="K58" s="44"/>
      <c r="L58" s="44"/>
      <c r="M58" s="44"/>
      <c r="N58" s="44"/>
    </row>
    <row r="59" spans="1:14" s="73" customFormat="1" x14ac:dyDescent="0.25">
      <c r="A59" s="64"/>
      <c r="B59" s="68" t="s">
        <v>49</v>
      </c>
      <c r="C59" s="68" t="s">
        <v>52</v>
      </c>
      <c r="D59" s="69">
        <v>3</v>
      </c>
      <c r="E59" s="106"/>
      <c r="F59" s="106"/>
      <c r="G59" s="106"/>
      <c r="H59" s="44"/>
      <c r="I59" s="44"/>
      <c r="J59" s="44"/>
      <c r="K59" s="44"/>
      <c r="L59" s="44"/>
      <c r="M59" s="44"/>
      <c r="N59" s="44"/>
    </row>
    <row r="60" spans="1:14" s="73" customFormat="1" x14ac:dyDescent="0.25">
      <c r="A60" s="64"/>
      <c r="B60" s="112" t="s">
        <v>74</v>
      </c>
      <c r="C60" s="116" t="s">
        <v>53</v>
      </c>
      <c r="D60" s="113"/>
      <c r="E60" s="112" t="s">
        <v>74</v>
      </c>
      <c r="F60" s="116" t="s">
        <v>54</v>
      </c>
      <c r="G60" s="114"/>
      <c r="H60" s="44"/>
      <c r="I60" s="44"/>
      <c r="J60" s="44"/>
      <c r="K60" s="44"/>
      <c r="L60" s="44"/>
      <c r="M60" s="44"/>
      <c r="N60" s="44"/>
    </row>
    <row r="61" spans="1:14" s="73" customFormat="1" x14ac:dyDescent="0.25">
      <c r="A61" s="64"/>
      <c r="B61" s="231"/>
      <c r="C61" s="116"/>
      <c r="D61" s="232"/>
      <c r="E61" s="231"/>
      <c r="F61" s="116"/>
      <c r="G61" s="114"/>
    </row>
    <row r="62" spans="1:14" s="73" customFormat="1" x14ac:dyDescent="0.25">
      <c r="A62" s="64"/>
      <c r="B62" s="231"/>
      <c r="C62" s="116"/>
      <c r="D62" s="232"/>
      <c r="E62" s="231"/>
      <c r="F62" s="116"/>
      <c r="G62" s="114"/>
    </row>
    <row r="63" spans="1:14" s="73" customFormat="1" x14ac:dyDescent="0.25">
      <c r="A63" s="64"/>
      <c r="B63" s="231"/>
      <c r="C63" s="116"/>
      <c r="D63" s="232"/>
      <c r="E63" s="231"/>
      <c r="F63" s="116"/>
      <c r="G63" s="114"/>
    </row>
    <row r="64" spans="1:14" s="73" customFormat="1" x14ac:dyDescent="0.25">
      <c r="A64" s="64"/>
      <c r="B64" s="68" t="s">
        <v>55</v>
      </c>
      <c r="C64" s="68" t="s">
        <v>56</v>
      </c>
      <c r="D64" s="69">
        <v>30</v>
      </c>
      <c r="E64" s="106"/>
      <c r="F64" s="106"/>
      <c r="G64" s="106"/>
      <c r="H64" s="44"/>
      <c r="I64" s="44"/>
      <c r="J64" s="44"/>
      <c r="K64" s="44"/>
      <c r="L64" s="44"/>
      <c r="M64" s="44"/>
      <c r="N64" s="44"/>
    </row>
    <row r="65" spans="1:14" s="73" customFormat="1" x14ac:dyDescent="0.25">
      <c r="A65" s="64"/>
      <c r="B65" s="231"/>
      <c r="C65" s="116" t="s">
        <v>299</v>
      </c>
      <c r="D65" s="232"/>
      <c r="E65"/>
      <c r="F65"/>
      <c r="G65"/>
    </row>
    <row r="66" spans="1:14" x14ac:dyDescent="0.25">
      <c r="A66" s="64"/>
      <c r="B66" s="25"/>
      <c r="C66" s="87" t="s">
        <v>5</v>
      </c>
      <c r="D66" s="166">
        <f>SUMIFS(D56:D65, G56:G65, "")+SUM(G56:G65)</f>
        <v>45</v>
      </c>
      <c r="E66" s="25"/>
      <c r="F66" s="25"/>
      <c r="G66" s="25"/>
    </row>
    <row r="67" spans="1:14" x14ac:dyDescent="0.25">
      <c r="A67" s="64"/>
      <c r="B67" s="25"/>
      <c r="C67" s="87"/>
      <c r="D67"/>
      <c r="E67" s="25"/>
      <c r="F67" s="25"/>
      <c r="G67" s="25"/>
      <c r="H67" s="73"/>
      <c r="I67" s="73"/>
      <c r="J67" s="73"/>
      <c r="K67" s="73"/>
      <c r="L67" s="73"/>
      <c r="M67" s="73"/>
      <c r="N67" s="73"/>
    </row>
    <row r="68" spans="1:14" x14ac:dyDescent="0.25">
      <c r="A68" s="64"/>
      <c r="B68" s="335" t="s">
        <v>84</v>
      </c>
      <c r="C68" s="405"/>
      <c r="D68" s="405"/>
      <c r="E68" s="405"/>
      <c r="F68" s="405"/>
      <c r="G68" s="336"/>
      <c r="H68" s="73"/>
      <c r="I68" s="73"/>
      <c r="J68" s="73"/>
      <c r="K68" s="73"/>
      <c r="L68" s="73"/>
      <c r="M68" s="73"/>
      <c r="N68" s="73"/>
    </row>
    <row r="69" spans="1:14" ht="15" customHeight="1" x14ac:dyDescent="0.25">
      <c r="A69" s="64"/>
      <c r="B69" s="399" t="s">
        <v>85</v>
      </c>
      <c r="C69" s="400"/>
      <c r="D69" s="400"/>
      <c r="E69" s="400"/>
      <c r="F69" s="400"/>
      <c r="G69" s="400"/>
      <c r="H69" s="73"/>
      <c r="I69" s="73"/>
      <c r="J69" s="73"/>
      <c r="K69" s="73"/>
      <c r="L69" s="73"/>
      <c r="M69" s="73"/>
      <c r="N69" s="73"/>
    </row>
    <row r="70" spans="1:14" x14ac:dyDescent="0.25">
      <c r="A70" s="64"/>
      <c r="B70" s="399"/>
      <c r="C70" s="400"/>
      <c r="D70" s="400"/>
      <c r="E70" s="400"/>
      <c r="F70" s="400"/>
      <c r="G70" s="400"/>
      <c r="H70" s="73"/>
      <c r="I70" s="73"/>
      <c r="J70" s="73"/>
      <c r="K70" s="73"/>
      <c r="L70" s="73"/>
      <c r="M70" s="73"/>
      <c r="N70" s="73"/>
    </row>
    <row r="71" spans="1:14" x14ac:dyDescent="0.25">
      <c r="A71" s="64"/>
      <c r="B71" s="175" t="s">
        <v>86</v>
      </c>
      <c r="C71" s="406"/>
      <c r="D71" s="407"/>
      <c r="E71" s="407"/>
      <c r="F71" s="407"/>
      <c r="G71" s="408"/>
      <c r="H71" s="73"/>
      <c r="I71" s="73"/>
      <c r="J71" s="73"/>
      <c r="K71" s="73"/>
      <c r="L71" s="73"/>
      <c r="M71" s="73"/>
      <c r="N71" s="73"/>
    </row>
    <row r="72" spans="1:14" x14ac:dyDescent="0.25">
      <c r="A72" s="64"/>
      <c r="B72" s="233" t="s">
        <v>12</v>
      </c>
      <c r="C72" s="401"/>
      <c r="D72" s="397"/>
      <c r="E72" s="397"/>
      <c r="F72" s="397"/>
      <c r="G72" s="398"/>
      <c r="H72" s="73"/>
      <c r="I72" s="73"/>
      <c r="J72" s="73"/>
      <c r="K72" s="73"/>
      <c r="L72" s="73"/>
      <c r="M72" s="73"/>
      <c r="N72" s="73"/>
    </row>
    <row r="73" spans="1:14" x14ac:dyDescent="0.25">
      <c r="A73" s="64"/>
      <c r="B73" s="141" t="s">
        <v>87</v>
      </c>
      <c r="C73" s="404"/>
      <c r="D73" s="395"/>
      <c r="E73" s="395"/>
      <c r="F73" s="395"/>
      <c r="G73" s="396"/>
      <c r="H73" s="73"/>
      <c r="I73" s="73"/>
      <c r="J73" s="73"/>
      <c r="K73" s="73"/>
      <c r="L73" s="73"/>
      <c r="M73" s="73"/>
      <c r="N73" s="73"/>
    </row>
    <row r="74" spans="1:14" x14ac:dyDescent="0.25">
      <c r="A74" s="64"/>
      <c r="B74" s="142" t="s">
        <v>12</v>
      </c>
      <c r="C74" s="401"/>
      <c r="D74" s="397"/>
      <c r="E74" s="397"/>
      <c r="F74" s="397"/>
      <c r="G74" s="398"/>
    </row>
    <row r="75" spans="1:14" s="73" customFormat="1" x14ac:dyDescent="0.25">
      <c r="A75" s="64"/>
      <c r="B75" s="142"/>
      <c r="C75" s="234"/>
      <c r="D75" s="234"/>
      <c r="E75" s="91"/>
      <c r="F75" s="91"/>
      <c r="G75" s="91"/>
    </row>
    <row r="76" spans="1:14" x14ac:dyDescent="0.25">
      <c r="A76" s="64"/>
      <c r="B76" s="4" t="s">
        <v>238</v>
      </c>
      <c r="C76" s="18"/>
      <c r="D76" s="30">
        <f>SUM(D66,D51,D43,D34,D24)</f>
        <v>84</v>
      </c>
      <c r="E76" s="45"/>
      <c r="F76" s="45"/>
      <c r="G76" s="26"/>
    </row>
    <row r="77" spans="1:14" x14ac:dyDescent="0.25">
      <c r="A77" s="64"/>
    </row>
    <row r="78" spans="1:14" x14ac:dyDescent="0.25">
      <c r="A78" s="64"/>
      <c r="B78" s="390" t="s">
        <v>28</v>
      </c>
      <c r="C78" s="390"/>
      <c r="D78" s="390"/>
      <c r="E78" s="390"/>
      <c r="F78" s="390"/>
      <c r="G78" s="390"/>
    </row>
    <row r="79" spans="1:14" x14ac:dyDescent="0.25">
      <c r="A79" s="64"/>
      <c r="B79" s="390"/>
      <c r="C79" s="390"/>
      <c r="D79" s="390"/>
      <c r="E79" s="390"/>
      <c r="F79" s="390"/>
      <c r="G79" s="390"/>
    </row>
    <row r="80" spans="1:14" x14ac:dyDescent="0.25">
      <c r="A80" s="64"/>
    </row>
    <row r="81" spans="1:7" x14ac:dyDescent="0.25">
      <c r="A81" s="64"/>
      <c r="B81" s="139" t="s">
        <v>280</v>
      </c>
      <c r="C81" s="17"/>
      <c r="D81" s="31"/>
      <c r="E81" s="49"/>
    </row>
    <row r="82" spans="1:7" x14ac:dyDescent="0.25">
      <c r="A82" s="64"/>
      <c r="B82" s="20" t="s">
        <v>2</v>
      </c>
      <c r="C82" s="20" t="s">
        <v>3</v>
      </c>
      <c r="D82" s="32" t="s">
        <v>4</v>
      </c>
      <c r="E82" s="13"/>
    </row>
    <row r="83" spans="1:7" x14ac:dyDescent="0.25">
      <c r="A83" s="64"/>
      <c r="B83" s="22"/>
      <c r="C83" s="22"/>
      <c r="D83" s="33"/>
      <c r="E83" s="24"/>
    </row>
    <row r="84" spans="1:7" x14ac:dyDescent="0.25">
      <c r="A84" s="64"/>
      <c r="B84" s="22"/>
      <c r="C84" s="22"/>
      <c r="D84" s="33"/>
      <c r="E84" s="24"/>
    </row>
    <row r="85" spans="1:7" x14ac:dyDescent="0.25">
      <c r="A85" s="64"/>
      <c r="B85" s="22"/>
      <c r="C85" s="22"/>
      <c r="D85" s="33"/>
      <c r="E85" s="24"/>
      <c r="F85" s="45"/>
      <c r="G85" s="26"/>
    </row>
    <row r="86" spans="1:7" x14ac:dyDescent="0.25">
      <c r="A86" s="64"/>
      <c r="B86" s="22"/>
      <c r="C86" s="22"/>
      <c r="D86" s="33"/>
      <c r="E86" s="24"/>
      <c r="F86" s="45"/>
      <c r="G86" s="26"/>
    </row>
    <row r="87" spans="1:7" x14ac:dyDescent="0.25">
      <c r="A87" s="64"/>
      <c r="B87" s="22"/>
      <c r="C87" s="22"/>
      <c r="D87" s="33"/>
      <c r="E87" s="24"/>
      <c r="F87" s="45"/>
      <c r="G87" s="26"/>
    </row>
    <row r="88" spans="1:7" x14ac:dyDescent="0.25">
      <c r="A88" s="64"/>
      <c r="B88" s="22"/>
      <c r="C88" s="22"/>
      <c r="D88" s="33"/>
      <c r="E88" s="24"/>
    </row>
    <row r="89" spans="1:7" x14ac:dyDescent="0.25">
      <c r="A89" s="64"/>
      <c r="B89" s="22"/>
      <c r="C89" s="22"/>
      <c r="D89" s="33"/>
      <c r="E89" s="24"/>
    </row>
    <row r="90" spans="1:7" x14ac:dyDescent="0.25">
      <c r="A90" s="64"/>
      <c r="B90" s="22"/>
      <c r="C90" s="22"/>
      <c r="D90" s="33"/>
      <c r="E90" s="24"/>
      <c r="G90" s="34"/>
    </row>
    <row r="91" spans="1:7" x14ac:dyDescent="0.25">
      <c r="A91" s="64"/>
      <c r="B91" s="16"/>
      <c r="C91" s="16"/>
      <c r="D91" s="28"/>
      <c r="E91" s="24"/>
      <c r="G91" s="34"/>
    </row>
    <row r="92" spans="1:7" x14ac:dyDescent="0.25">
      <c r="A92" s="64"/>
      <c r="B92" s="16"/>
      <c r="C92" s="16"/>
      <c r="D92" s="28"/>
      <c r="E92" s="24"/>
      <c r="G92" s="34"/>
    </row>
    <row r="93" spans="1:7" x14ac:dyDescent="0.25">
      <c r="A93" s="64"/>
      <c r="B93" s="14"/>
      <c r="C93" s="15" t="s">
        <v>5</v>
      </c>
      <c r="D93" s="29">
        <f>SUM(D83:D92)</f>
        <v>0</v>
      </c>
      <c r="E93" s="12"/>
      <c r="G93" s="34"/>
    </row>
    <row r="94" spans="1:7" x14ac:dyDescent="0.25">
      <c r="A94" s="64"/>
      <c r="B94" s="45"/>
      <c r="C94" s="45"/>
      <c r="D94" s="26"/>
      <c r="E94" s="45"/>
      <c r="G94" s="34"/>
    </row>
    <row r="95" spans="1:7" x14ac:dyDescent="0.25">
      <c r="A95" s="64"/>
      <c r="B95" s="21" t="s">
        <v>239</v>
      </c>
      <c r="C95" s="18"/>
      <c r="D95" s="30">
        <f>D93+D76</f>
        <v>84</v>
      </c>
      <c r="E95" s="19" t="s">
        <v>4</v>
      </c>
      <c r="G95" s="34"/>
    </row>
    <row r="96" spans="1:7" x14ac:dyDescent="0.25">
      <c r="A96" s="64"/>
      <c r="G96" s="34"/>
    </row>
    <row r="97" spans="1:10" x14ac:dyDescent="0.25">
      <c r="A97" s="64"/>
      <c r="B97" s="23" t="s">
        <v>14</v>
      </c>
      <c r="D97" s="34"/>
      <c r="G97" s="34"/>
    </row>
    <row r="98" spans="1:10" x14ac:dyDescent="0.25">
      <c r="A98" s="64"/>
      <c r="B98" s="323"/>
      <c r="C98" s="324"/>
      <c r="D98" s="324"/>
      <c r="E98" s="324"/>
      <c r="F98" s="324"/>
      <c r="G98" s="325"/>
    </row>
    <row r="99" spans="1:10" x14ac:dyDescent="0.25">
      <c r="A99" s="64"/>
      <c r="B99" s="326"/>
      <c r="C99" s="327"/>
      <c r="D99" s="327"/>
      <c r="E99" s="327"/>
      <c r="F99" s="327"/>
      <c r="G99" s="328"/>
    </row>
    <row r="100" spans="1:10" x14ac:dyDescent="0.25">
      <c r="A100" s="64"/>
      <c r="B100" s="326"/>
      <c r="C100" s="327"/>
      <c r="D100" s="327"/>
      <c r="E100" s="327"/>
      <c r="F100" s="327"/>
      <c r="G100" s="328"/>
    </row>
    <row r="101" spans="1:10" x14ac:dyDescent="0.25">
      <c r="A101" s="64"/>
      <c r="B101" s="326"/>
      <c r="C101" s="327"/>
      <c r="D101" s="327"/>
      <c r="E101" s="327"/>
      <c r="F101" s="327"/>
      <c r="G101" s="328"/>
    </row>
    <row r="102" spans="1:10" x14ac:dyDescent="0.25">
      <c r="A102" s="64"/>
      <c r="B102" s="326"/>
      <c r="C102" s="327"/>
      <c r="D102" s="327"/>
      <c r="E102" s="327"/>
      <c r="F102" s="327"/>
      <c r="G102" s="328"/>
    </row>
    <row r="103" spans="1:10" x14ac:dyDescent="0.25">
      <c r="A103" s="64"/>
      <c r="B103" s="329"/>
      <c r="C103" s="330"/>
      <c r="D103" s="330"/>
      <c r="E103" s="330"/>
      <c r="F103" s="330"/>
      <c r="G103" s="331"/>
    </row>
    <row r="104" spans="1:10" x14ac:dyDescent="0.25">
      <c r="A104" s="65" t="s">
        <v>30</v>
      </c>
      <c r="B104"/>
      <c r="C104"/>
      <c r="D104"/>
      <c r="E104"/>
      <c r="F104"/>
      <c r="G104"/>
      <c r="H104"/>
      <c r="I104"/>
      <c r="J104"/>
    </row>
    <row r="105" spans="1:10" x14ac:dyDescent="0.25">
      <c r="A105" s="63"/>
      <c r="B105"/>
      <c r="C105"/>
      <c r="D105"/>
      <c r="E105"/>
      <c r="F105"/>
      <c r="G105"/>
      <c r="H105"/>
      <c r="I105"/>
      <c r="J105"/>
    </row>
    <row r="106" spans="1:10" x14ac:dyDescent="0.25">
      <c r="B106"/>
      <c r="C106"/>
      <c r="D106"/>
      <c r="E106"/>
      <c r="F106"/>
      <c r="G106"/>
      <c r="H106"/>
      <c r="I106"/>
      <c r="J106"/>
    </row>
    <row r="107" spans="1:10" x14ac:dyDescent="0.25">
      <c r="B107"/>
      <c r="C107"/>
      <c r="D107"/>
      <c r="E107"/>
      <c r="F107"/>
      <c r="G107"/>
      <c r="H107"/>
      <c r="I107"/>
      <c r="J107"/>
    </row>
    <row r="108" spans="1:10" x14ac:dyDescent="0.25">
      <c r="B108"/>
      <c r="C108"/>
      <c r="D108"/>
      <c r="E108"/>
      <c r="F108"/>
      <c r="G108"/>
      <c r="H108"/>
      <c r="I108"/>
      <c r="J108"/>
    </row>
    <row r="109" spans="1:10" x14ac:dyDescent="0.25">
      <c r="B109"/>
      <c r="C109"/>
      <c r="D109"/>
      <c r="E109"/>
      <c r="F109"/>
      <c r="G109"/>
      <c r="H109"/>
      <c r="I109"/>
      <c r="J109"/>
    </row>
    <row r="110" spans="1:10" x14ac:dyDescent="0.25">
      <c r="B110"/>
      <c r="C110"/>
      <c r="D110"/>
      <c r="E110"/>
      <c r="F110"/>
      <c r="G110"/>
      <c r="H110"/>
      <c r="I110"/>
      <c r="J110"/>
    </row>
    <row r="111" spans="1:10" x14ac:dyDescent="0.25">
      <c r="B111"/>
      <c r="C111"/>
      <c r="D111"/>
      <c r="E111"/>
      <c r="F111"/>
      <c r="G111"/>
      <c r="H111"/>
      <c r="I111"/>
      <c r="J111"/>
    </row>
    <row r="112" spans="1:10" x14ac:dyDescent="0.25">
      <c r="B112"/>
      <c r="C112"/>
      <c r="D112"/>
      <c r="E112"/>
      <c r="F112"/>
      <c r="G112"/>
      <c r="H112"/>
      <c r="I112"/>
      <c r="J112"/>
    </row>
    <row r="113" spans="1:10" x14ac:dyDescent="0.25">
      <c r="B113"/>
      <c r="C113"/>
      <c r="D113"/>
      <c r="E113"/>
      <c r="F113"/>
      <c r="G113"/>
      <c r="H113"/>
      <c r="I113"/>
      <c r="J113"/>
    </row>
    <row r="114" spans="1:10" x14ac:dyDescent="0.25">
      <c r="B114"/>
      <c r="C114"/>
      <c r="D114"/>
      <c r="E114"/>
      <c r="F114"/>
      <c r="G114"/>
      <c r="H114"/>
      <c r="I114"/>
      <c r="J114"/>
    </row>
    <row r="115" spans="1:10" x14ac:dyDescent="0.25">
      <c r="B115"/>
      <c r="C115"/>
      <c r="D115"/>
      <c r="E115"/>
      <c r="F115"/>
      <c r="G115"/>
      <c r="H115"/>
      <c r="I115"/>
      <c r="J115"/>
    </row>
    <row r="116" spans="1:10" x14ac:dyDescent="0.25">
      <c r="B116"/>
      <c r="C116"/>
      <c r="D116"/>
      <c r="E116"/>
      <c r="F116"/>
      <c r="G116"/>
      <c r="H116"/>
      <c r="I116"/>
      <c r="J116"/>
    </row>
    <row r="117" spans="1:10" x14ac:dyDescent="0.25">
      <c r="B117"/>
      <c r="C117"/>
      <c r="D117"/>
      <c r="E117"/>
      <c r="F117"/>
      <c r="G117"/>
    </row>
    <row r="118" spans="1:10" x14ac:dyDescent="0.25">
      <c r="B118"/>
      <c r="C118"/>
      <c r="D118"/>
      <c r="E118"/>
      <c r="F118"/>
      <c r="G118"/>
    </row>
    <row r="119" spans="1:10" x14ac:dyDescent="0.25">
      <c r="B119"/>
      <c r="C119"/>
      <c r="D119"/>
      <c r="E119"/>
      <c r="F119"/>
      <c r="G119"/>
    </row>
    <row r="120" spans="1:10" x14ac:dyDescent="0.25">
      <c r="B120"/>
      <c r="C120"/>
      <c r="D120"/>
      <c r="E120"/>
      <c r="F120"/>
      <c r="G120"/>
    </row>
    <row r="121" spans="1:10" x14ac:dyDescent="0.25">
      <c r="B121"/>
      <c r="C121"/>
      <c r="D121"/>
      <c r="E121"/>
      <c r="F121"/>
      <c r="G121"/>
    </row>
    <row r="122" spans="1:10" x14ac:dyDescent="0.25">
      <c r="B122"/>
      <c r="C122"/>
      <c r="D122"/>
      <c r="E122"/>
      <c r="F122"/>
      <c r="G122"/>
    </row>
    <row r="123" spans="1:10" x14ac:dyDescent="0.25">
      <c r="A123" s="44"/>
    </row>
    <row r="124" spans="1:10" x14ac:dyDescent="0.25">
      <c r="A124" s="44"/>
    </row>
  </sheetData>
  <sheetProtection password="FA66" sheet="1" objects="1" scenarios="1"/>
  <mergeCells count="26">
    <mergeCell ref="B98:G103"/>
    <mergeCell ref="C73:G73"/>
    <mergeCell ref="C9:G9"/>
    <mergeCell ref="C10:G10"/>
    <mergeCell ref="C11:G11"/>
    <mergeCell ref="C12:G12"/>
    <mergeCell ref="C13:G13"/>
    <mergeCell ref="C30:G30"/>
    <mergeCell ref="C31:G31"/>
    <mergeCell ref="C32:G32"/>
    <mergeCell ref="C33:G33"/>
    <mergeCell ref="B68:G68"/>
    <mergeCell ref="B38:B40"/>
    <mergeCell ref="C71:G71"/>
    <mergeCell ref="C72:G72"/>
    <mergeCell ref="B27:G27"/>
    <mergeCell ref="B37:G37"/>
    <mergeCell ref="B28:B29"/>
    <mergeCell ref="C28:G29"/>
    <mergeCell ref="B78:G79"/>
    <mergeCell ref="B69:B70"/>
    <mergeCell ref="C69:G70"/>
    <mergeCell ref="C74:G74"/>
    <mergeCell ref="C38:G40"/>
    <mergeCell ref="C41:G41"/>
    <mergeCell ref="C42:G42"/>
  </mergeCells>
  <conditionalFormatting sqref="B19:D23">
    <cfRule type="expression" dxfId="12" priority="2">
      <formula>NOT(ISBLANK($G19))</formula>
    </cfRule>
  </conditionalFormatting>
  <dataValidations count="3">
    <dataValidation type="list" allowBlank="1" showInputMessage="1" showErrorMessage="1" sqref="C47">
      <formula1>filo_selectie</formula1>
    </dataValidation>
    <dataValidation type="list" allowBlank="1" showInputMessage="1" showErrorMessage="1" sqref="C60">
      <formula1>smi</formula1>
    </dataValidation>
    <dataValidation type="list" allowBlank="1" showInputMessage="1" showErrorMessage="1" sqref="C19:C23">
      <formula1>spec_courses_selection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A5E19B5-9584-4A4D-B387-00FE80525410}">
            <xm:f>NOT(ISBLANK(SIS!$G48))</xm:f>
            <x14:dxf>
              <font>
                <strike/>
              </font>
            </x14:dxf>
          </x14:cfRule>
          <xm:sqref>B48:D48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06"/>
  <sheetViews>
    <sheetView topLeftCell="A142" workbookViewId="0">
      <selection activeCell="C162" sqref="C162"/>
    </sheetView>
  </sheetViews>
  <sheetFormatPr defaultRowHeight="15" x14ac:dyDescent="0.25"/>
  <cols>
    <col min="1" max="1" width="35.7109375" style="65" customWidth="1"/>
    <col min="2" max="2" width="16.85546875" style="73" customWidth="1"/>
    <col min="3" max="3" width="37.7109375" style="73" customWidth="1"/>
    <col min="4" max="4" width="9.140625" style="73"/>
    <col min="5" max="5" width="14.28515625" style="73" customWidth="1"/>
    <col min="6" max="6" width="31.5703125" style="73" customWidth="1"/>
    <col min="7" max="11" width="9.140625" style="73"/>
    <col min="12" max="12" width="15.140625" style="73" customWidth="1"/>
    <col min="13" max="13" width="18.7109375" style="73" customWidth="1"/>
    <col min="14" max="18" width="9.140625" style="73"/>
    <col min="19" max="19" width="33.42578125" style="73" customWidth="1"/>
    <col min="20" max="16384" width="9.140625" style="73"/>
  </cols>
  <sheetData>
    <row r="1" spans="1:7" s="59" customFormat="1" ht="30" x14ac:dyDescent="0.25">
      <c r="A1" s="62" t="s">
        <v>29</v>
      </c>
    </row>
    <row r="2" spans="1:7" x14ac:dyDescent="0.25">
      <c r="A2" s="178" t="s">
        <v>257</v>
      </c>
    </row>
    <row r="3" spans="1:7" ht="18.75" x14ac:dyDescent="0.3">
      <c r="A3" s="64"/>
      <c r="B3" s="130" t="s">
        <v>358</v>
      </c>
      <c r="C3" s="129"/>
      <c r="D3" s="134"/>
      <c r="E3" s="74"/>
      <c r="F3" s="74"/>
      <c r="G3" s="94"/>
    </row>
    <row r="4" spans="1:7" ht="18.75" x14ac:dyDescent="0.3">
      <c r="A4" s="64"/>
      <c r="B4" s="130" t="s">
        <v>258</v>
      </c>
      <c r="C4" s="129"/>
      <c r="D4" s="134"/>
      <c r="E4" s="74"/>
      <c r="F4" s="74"/>
      <c r="G4" s="94"/>
    </row>
    <row r="5" spans="1:7" x14ac:dyDescent="0.25">
      <c r="A5" s="64"/>
      <c r="B5" s="129" t="s">
        <v>10</v>
      </c>
      <c r="C5" s="129"/>
      <c r="D5" s="134"/>
      <c r="E5" s="74"/>
      <c r="F5" s="74"/>
      <c r="G5" s="94"/>
    </row>
    <row r="6" spans="1:7" x14ac:dyDescent="0.25">
      <c r="A6" s="64"/>
      <c r="B6" s="129"/>
      <c r="C6" s="129"/>
      <c r="D6" s="134"/>
      <c r="E6" s="74"/>
      <c r="F6" s="74"/>
      <c r="G6" s="94"/>
    </row>
    <row r="7" spans="1:7" x14ac:dyDescent="0.25">
      <c r="A7" s="64"/>
      <c r="B7" s="36" t="s">
        <v>184</v>
      </c>
      <c r="C7" s="74"/>
      <c r="D7" s="94"/>
      <c r="E7" s="74"/>
      <c r="F7" s="74"/>
      <c r="G7" s="94"/>
    </row>
    <row r="8" spans="1:7" x14ac:dyDescent="0.25">
      <c r="A8" s="64"/>
      <c r="B8" s="126"/>
      <c r="C8" s="129"/>
      <c r="D8" s="134"/>
      <c r="E8" s="129"/>
      <c r="F8" s="129"/>
      <c r="G8" s="134"/>
    </row>
    <row r="9" spans="1:7" x14ac:dyDescent="0.25">
      <c r="A9" s="64"/>
      <c r="B9" s="9" t="s">
        <v>0</v>
      </c>
      <c r="C9" s="332"/>
      <c r="D9" s="333"/>
      <c r="E9" s="333"/>
      <c r="F9" s="333"/>
      <c r="G9" s="334"/>
    </row>
    <row r="10" spans="1:7" x14ac:dyDescent="0.25">
      <c r="A10" s="64"/>
      <c r="B10" s="9" t="s">
        <v>1</v>
      </c>
      <c r="C10" s="332"/>
      <c r="D10" s="333"/>
      <c r="E10" s="333"/>
      <c r="F10" s="333"/>
      <c r="G10" s="334"/>
    </row>
    <row r="11" spans="1:7" x14ac:dyDescent="0.25">
      <c r="A11" s="64"/>
      <c r="B11" s="9" t="s">
        <v>9</v>
      </c>
      <c r="C11" s="332"/>
      <c r="D11" s="333"/>
      <c r="E11" s="333"/>
      <c r="F11" s="333"/>
      <c r="G11" s="334"/>
    </row>
    <row r="12" spans="1:7" x14ac:dyDescent="0.25">
      <c r="A12" s="64"/>
      <c r="B12" s="9" t="s">
        <v>6</v>
      </c>
      <c r="C12" s="332"/>
      <c r="D12" s="333"/>
      <c r="E12" s="333"/>
      <c r="F12" s="333"/>
      <c r="G12" s="334"/>
    </row>
    <row r="13" spans="1:7" x14ac:dyDescent="0.25">
      <c r="A13" s="64"/>
      <c r="B13" s="9" t="s">
        <v>7</v>
      </c>
      <c r="C13" s="332"/>
      <c r="D13" s="333"/>
      <c r="E13" s="333"/>
      <c r="F13" s="333"/>
      <c r="G13" s="334"/>
    </row>
    <row r="14" spans="1:7" x14ac:dyDescent="0.25">
      <c r="A14" s="64"/>
      <c r="B14" s="127"/>
      <c r="C14" s="182"/>
      <c r="D14" s="135"/>
      <c r="E14" s="183"/>
      <c r="F14" s="183"/>
      <c r="G14" s="135"/>
    </row>
    <row r="15" spans="1:7" ht="21" x14ac:dyDescent="0.35">
      <c r="A15" s="73"/>
      <c r="B15" s="107" t="s">
        <v>230</v>
      </c>
      <c r="C15" s="129"/>
      <c r="D15" s="129"/>
      <c r="E15" s="129"/>
      <c r="F15" s="129"/>
      <c r="G15" s="129"/>
    </row>
    <row r="16" spans="1:7" x14ac:dyDescent="0.25">
      <c r="A16" s="64"/>
      <c r="B16" s="127"/>
      <c r="C16" s="128"/>
      <c r="D16" s="135"/>
      <c r="E16" s="183"/>
      <c r="F16" s="183"/>
      <c r="G16" s="135"/>
    </row>
    <row r="17" spans="1:7" x14ac:dyDescent="0.25">
      <c r="A17" s="73"/>
      <c r="B17" s="145" t="s">
        <v>235</v>
      </c>
      <c r="C17" s="131"/>
      <c r="D17" s="136"/>
      <c r="E17" s="145" t="s">
        <v>8</v>
      </c>
      <c r="F17" s="184"/>
      <c r="G17" s="185"/>
    </row>
    <row r="18" spans="1:7" x14ac:dyDescent="0.25">
      <c r="A18" s="64"/>
      <c r="B18" s="151" t="s">
        <v>2</v>
      </c>
      <c r="C18" s="152" t="s">
        <v>3</v>
      </c>
      <c r="D18" s="212" t="s">
        <v>4</v>
      </c>
      <c r="E18" s="152" t="s">
        <v>2</v>
      </c>
      <c r="F18" s="152" t="s">
        <v>3</v>
      </c>
      <c r="G18" s="150" t="s">
        <v>4</v>
      </c>
    </row>
    <row r="19" spans="1:7" x14ac:dyDescent="0.25">
      <c r="A19" s="64"/>
      <c r="B19" s="173" t="str">
        <f>VLOOKUP(C19,spec_courses_list,2,0)</f>
        <v/>
      </c>
      <c r="C19" s="157" t="s">
        <v>252</v>
      </c>
      <c r="D19" s="147" t="str">
        <f>VLOOKUP(C19,spec_courses_list,3,0)</f>
        <v/>
      </c>
      <c r="E19" s="148"/>
      <c r="F19" s="148"/>
      <c r="G19" s="171"/>
    </row>
    <row r="20" spans="1:7" x14ac:dyDescent="0.25">
      <c r="A20" s="64"/>
      <c r="B20" s="173" t="str">
        <f>VLOOKUP(C20,spec_courses_list,2,0)</f>
        <v/>
      </c>
      <c r="C20" s="157" t="s">
        <v>15</v>
      </c>
      <c r="D20" s="147" t="str">
        <f>VLOOKUP(C20,spec_courses_list,3,0)</f>
        <v/>
      </c>
      <c r="E20" s="148"/>
      <c r="F20" s="148"/>
      <c r="G20" s="171"/>
    </row>
    <row r="21" spans="1:7" x14ac:dyDescent="0.25">
      <c r="A21" s="64"/>
      <c r="B21" s="173" t="str">
        <f>VLOOKUP(C21,spec_courses_list,2,0)</f>
        <v/>
      </c>
      <c r="C21" s="157" t="s">
        <v>15</v>
      </c>
      <c r="D21" s="147" t="str">
        <f>VLOOKUP(C21,spec_courses_list,3,0)</f>
        <v/>
      </c>
      <c r="E21" s="148"/>
      <c r="F21" s="148"/>
      <c r="G21" s="171"/>
    </row>
    <row r="22" spans="1:7" x14ac:dyDescent="0.25">
      <c r="A22" s="64"/>
      <c r="B22" s="173" t="str">
        <f>VLOOKUP(C22,spec_courses_list,2,0)</f>
        <v/>
      </c>
      <c r="C22" s="157" t="s">
        <v>15</v>
      </c>
      <c r="D22" s="147" t="str">
        <f>VLOOKUP(C22,spec_courses_list,3,0)</f>
        <v/>
      </c>
      <c r="E22" s="148"/>
      <c r="F22" s="148"/>
      <c r="G22" s="171"/>
    </row>
    <row r="23" spans="1:7" x14ac:dyDescent="0.25">
      <c r="A23" s="64"/>
      <c r="B23" s="173" t="str">
        <f>VLOOKUP(C23,spec_courses_list,2,0)</f>
        <v/>
      </c>
      <c r="C23" s="157" t="s">
        <v>15</v>
      </c>
      <c r="D23" s="147" t="str">
        <f>VLOOKUP(C23,spec_courses_list,3,0)</f>
        <v/>
      </c>
      <c r="E23" s="148"/>
      <c r="F23" s="148"/>
      <c r="G23" s="171"/>
    </row>
    <row r="24" spans="1:7" x14ac:dyDescent="0.25">
      <c r="A24" s="64"/>
      <c r="B24" s="77"/>
      <c r="C24" s="83" t="s">
        <v>5</v>
      </c>
      <c r="D24" s="166">
        <f>SUMIFS(D19:D23, G19:G23, "",E19:E23,"",F19:F23,"")+SUM(G19:G23)</f>
        <v>0</v>
      </c>
      <c r="E24" s="74"/>
      <c r="F24" s="74"/>
      <c r="G24" s="94"/>
    </row>
    <row r="25" spans="1:7" x14ac:dyDescent="0.25">
      <c r="A25" s="64"/>
      <c r="B25" s="230" t="s">
        <v>251</v>
      </c>
      <c r="C25" s="83"/>
      <c r="D25" s="35"/>
      <c r="E25" s="74"/>
      <c r="F25" s="74"/>
      <c r="G25" s="94"/>
    </row>
    <row r="26" spans="1:7" x14ac:dyDescent="0.25">
      <c r="A26" s="64"/>
      <c r="B26" s="230"/>
      <c r="C26" s="83"/>
      <c r="D26" s="35"/>
      <c r="E26" s="74"/>
      <c r="F26" s="74"/>
      <c r="G26" s="94"/>
    </row>
    <row r="27" spans="1:7" x14ac:dyDescent="0.25">
      <c r="A27" s="64"/>
      <c r="B27" s="409" t="s">
        <v>285</v>
      </c>
      <c r="C27" s="409"/>
      <c r="D27" s="409"/>
      <c r="E27" s="409"/>
      <c r="F27" s="409"/>
      <c r="G27" s="409"/>
    </row>
    <row r="28" spans="1:7" x14ac:dyDescent="0.25">
      <c r="A28" s="64"/>
      <c r="B28" s="399" t="s">
        <v>85</v>
      </c>
      <c r="C28" s="410"/>
      <c r="D28" s="410"/>
      <c r="E28" s="410"/>
      <c r="F28" s="410"/>
      <c r="G28" s="410"/>
    </row>
    <row r="29" spans="1:7" x14ac:dyDescent="0.25">
      <c r="A29" s="64"/>
      <c r="B29" s="399"/>
      <c r="C29" s="410"/>
      <c r="D29" s="410"/>
      <c r="E29" s="410"/>
      <c r="F29" s="410"/>
      <c r="G29" s="410"/>
    </row>
    <row r="30" spans="1:7" x14ac:dyDescent="0.25">
      <c r="A30" s="64"/>
      <c r="B30" s="141" t="s">
        <v>86</v>
      </c>
      <c r="C30" s="411"/>
      <c r="D30" s="412"/>
      <c r="E30" s="412"/>
      <c r="F30" s="412"/>
      <c r="G30" s="413"/>
    </row>
    <row r="31" spans="1:7" x14ac:dyDescent="0.25">
      <c r="A31" s="64"/>
      <c r="B31" s="40" t="s">
        <v>12</v>
      </c>
      <c r="C31" s="411"/>
      <c r="D31" s="412"/>
      <c r="E31" s="412"/>
      <c r="F31" s="412"/>
      <c r="G31" s="413"/>
    </row>
    <row r="32" spans="1:7" x14ac:dyDescent="0.25">
      <c r="A32" s="64"/>
      <c r="B32" s="141" t="s">
        <v>87</v>
      </c>
      <c r="C32" s="411"/>
      <c r="D32" s="412"/>
      <c r="E32" s="412"/>
      <c r="F32" s="412"/>
      <c r="G32" s="413"/>
    </row>
    <row r="33" spans="1:7" x14ac:dyDescent="0.25">
      <c r="A33" s="64"/>
      <c r="B33" s="142" t="s">
        <v>12</v>
      </c>
      <c r="C33" s="414"/>
      <c r="D33" s="415"/>
      <c r="E33" s="415"/>
      <c r="F33" s="415"/>
      <c r="G33" s="416"/>
    </row>
    <row r="34" spans="1:7" x14ac:dyDescent="0.25">
      <c r="A34" s="64"/>
      <c r="C34" s="83" t="s">
        <v>45</v>
      </c>
      <c r="D34" s="67">
        <v>33</v>
      </c>
    </row>
    <row r="35" spans="1:7" x14ac:dyDescent="0.25">
      <c r="A35" s="73"/>
    </row>
    <row r="36" spans="1:7" x14ac:dyDescent="0.25">
      <c r="A36" s="179"/>
      <c r="B36" s="145" t="s">
        <v>308</v>
      </c>
      <c r="C36" s="140"/>
      <c r="D36" s="144"/>
      <c r="E36" s="145"/>
      <c r="F36" s="184"/>
      <c r="G36" s="185"/>
    </row>
    <row r="37" spans="1:7" x14ac:dyDescent="0.25">
      <c r="A37" s="179"/>
      <c r="B37" s="359" t="s">
        <v>229</v>
      </c>
      <c r="C37" s="360"/>
      <c r="D37" s="360"/>
      <c r="E37" s="360"/>
      <c r="F37" s="360"/>
      <c r="G37" s="361"/>
    </row>
    <row r="38" spans="1:7" x14ac:dyDescent="0.25">
      <c r="A38" s="179"/>
      <c r="B38" s="358" t="s">
        <v>13</v>
      </c>
      <c r="C38" s="417"/>
      <c r="D38" s="417"/>
      <c r="E38" s="417"/>
      <c r="F38" s="417"/>
      <c r="G38" s="417"/>
    </row>
    <row r="39" spans="1:7" x14ac:dyDescent="0.25">
      <c r="A39" s="179"/>
      <c r="B39" s="358"/>
      <c r="C39" s="417"/>
      <c r="D39" s="417"/>
      <c r="E39" s="417"/>
      <c r="F39" s="417"/>
      <c r="G39" s="417"/>
    </row>
    <row r="40" spans="1:7" x14ac:dyDescent="0.25">
      <c r="A40" s="179"/>
      <c r="B40" s="358"/>
      <c r="C40" s="417"/>
      <c r="D40" s="417"/>
      <c r="E40" s="417"/>
      <c r="F40" s="417"/>
      <c r="G40" s="417"/>
    </row>
    <row r="41" spans="1:7" x14ac:dyDescent="0.25">
      <c r="A41" s="179"/>
      <c r="B41" s="119" t="s">
        <v>99</v>
      </c>
      <c r="C41" s="403"/>
      <c r="D41" s="403"/>
      <c r="E41" s="403"/>
      <c r="F41" s="403"/>
      <c r="G41" s="403"/>
    </row>
    <row r="42" spans="1:7" x14ac:dyDescent="0.25">
      <c r="A42" s="179"/>
      <c r="B42" s="119" t="s">
        <v>12</v>
      </c>
      <c r="C42" s="403"/>
      <c r="D42" s="403"/>
      <c r="E42" s="403"/>
      <c r="F42" s="403"/>
      <c r="G42" s="403"/>
    </row>
    <row r="43" spans="1:7" x14ac:dyDescent="0.25">
      <c r="A43" s="179"/>
      <c r="B43" s="143"/>
      <c r="C43" s="188" t="s">
        <v>5</v>
      </c>
      <c r="D43" s="166">
        <f>SUM(6)</f>
        <v>6</v>
      </c>
      <c r="E43" s="129"/>
      <c r="F43" s="129"/>
      <c r="G43" s="134"/>
    </row>
    <row r="44" spans="1:7" x14ac:dyDescent="0.25">
      <c r="A44" s="64"/>
    </row>
    <row r="45" spans="1:7" x14ac:dyDescent="0.25">
      <c r="A45" s="64"/>
      <c r="B45" s="145" t="s">
        <v>314</v>
      </c>
      <c r="C45" s="158"/>
      <c r="D45" s="165"/>
      <c r="E45" s="145" t="s">
        <v>8</v>
      </c>
      <c r="F45" s="82"/>
      <c r="G45" s="100"/>
    </row>
    <row r="46" spans="1:7" x14ac:dyDescent="0.25">
      <c r="A46" s="64"/>
      <c r="B46" s="154" t="s">
        <v>2</v>
      </c>
      <c r="C46" s="155" t="s">
        <v>3</v>
      </c>
      <c r="D46" s="156" t="s">
        <v>4</v>
      </c>
      <c r="E46" s="152" t="s">
        <v>2</v>
      </c>
      <c r="F46" s="152" t="s">
        <v>3</v>
      </c>
      <c r="G46" s="150" t="s">
        <v>4</v>
      </c>
    </row>
    <row r="47" spans="1:7" x14ac:dyDescent="0.25">
      <c r="A47" s="64"/>
      <c r="B47" s="162" t="str">
        <f>VLOOKUP(C47,filo_lijst,2,FALSE)</f>
        <v/>
      </c>
      <c r="C47" s="133" t="s">
        <v>41</v>
      </c>
      <c r="D47" s="167" t="str">
        <f>VLOOKUP(C47,filo_lijst,3,FALSE)</f>
        <v/>
      </c>
      <c r="E47" s="148"/>
      <c r="F47" s="148"/>
      <c r="G47" s="171"/>
    </row>
    <row r="48" spans="1:7" x14ac:dyDescent="0.25">
      <c r="A48" s="64"/>
      <c r="B48" s="201" t="s">
        <v>151</v>
      </c>
      <c r="C48" s="201" t="s">
        <v>150</v>
      </c>
      <c r="D48" s="202">
        <v>0</v>
      </c>
      <c r="E48" s="148"/>
      <c r="F48" s="148"/>
      <c r="G48" s="171"/>
    </row>
    <row r="49" spans="1:7" x14ac:dyDescent="0.25">
      <c r="A49" s="64"/>
      <c r="B49" s="235"/>
      <c r="C49" s="149"/>
      <c r="D49" s="236"/>
      <c r="E49" s="148"/>
      <c r="F49" s="148"/>
      <c r="G49" s="171"/>
    </row>
    <row r="50" spans="1:7" x14ac:dyDescent="0.25">
      <c r="A50" s="64"/>
      <c r="B50" s="133"/>
      <c r="C50" s="133"/>
      <c r="D50" s="138"/>
      <c r="E50" s="148"/>
      <c r="F50" s="148"/>
      <c r="G50" s="171"/>
    </row>
    <row r="51" spans="1:7" x14ac:dyDescent="0.25">
      <c r="A51" s="64"/>
      <c r="B51" s="225"/>
      <c r="C51" s="83" t="s">
        <v>45</v>
      </c>
      <c r="D51" s="166">
        <f>SUMIFS(D47:D50, G47:G50, "")+SUM(G47:G50)</f>
        <v>0</v>
      </c>
      <c r="E51" s="226"/>
      <c r="F51" s="226"/>
      <c r="G51" s="227"/>
    </row>
    <row r="52" spans="1:7" ht="21" x14ac:dyDescent="0.35">
      <c r="A52" s="64"/>
      <c r="B52" s="107" t="s">
        <v>35</v>
      </c>
      <c r="C52" s="108"/>
    </row>
    <row r="53" spans="1:7" x14ac:dyDescent="0.25">
      <c r="A53" s="64"/>
      <c r="D53" s="92"/>
      <c r="E53" s="43" t="s">
        <v>8</v>
      </c>
      <c r="F53" s="82"/>
      <c r="G53" s="100"/>
    </row>
    <row r="54" spans="1:7" x14ac:dyDescent="0.25">
      <c r="A54" s="64"/>
      <c r="B54" s="56" t="s">
        <v>2</v>
      </c>
      <c r="C54" s="57" t="s">
        <v>3</v>
      </c>
      <c r="D54" s="58" t="s">
        <v>4</v>
      </c>
      <c r="E54" s="55" t="s">
        <v>2</v>
      </c>
      <c r="F54" s="55" t="s">
        <v>3</v>
      </c>
      <c r="G54" s="53" t="s">
        <v>4</v>
      </c>
    </row>
    <row r="55" spans="1:7" x14ac:dyDescent="0.25">
      <c r="A55" s="64"/>
      <c r="B55" s="68" t="s">
        <v>59</v>
      </c>
      <c r="C55" s="68" t="s">
        <v>77</v>
      </c>
      <c r="D55" s="69">
        <v>3</v>
      </c>
      <c r="E55" s="106"/>
      <c r="F55" s="106"/>
      <c r="G55" s="106"/>
    </row>
    <row r="56" spans="1:7" x14ac:dyDescent="0.25">
      <c r="A56" s="64"/>
      <c r="B56" s="68" t="s">
        <v>60</v>
      </c>
      <c r="C56" s="117" t="s">
        <v>78</v>
      </c>
      <c r="D56" s="69">
        <v>3</v>
      </c>
      <c r="E56" s="106"/>
      <c r="F56" s="106"/>
      <c r="G56" s="106"/>
    </row>
    <row r="57" spans="1:7" x14ac:dyDescent="0.25">
      <c r="A57" s="64"/>
      <c r="B57" s="68" t="s">
        <v>61</v>
      </c>
      <c r="C57" s="68" t="s">
        <v>79</v>
      </c>
      <c r="D57" s="69">
        <v>3</v>
      </c>
      <c r="E57" s="106"/>
      <c r="F57" s="106"/>
      <c r="G57" s="106"/>
    </row>
    <row r="58" spans="1:7" x14ac:dyDescent="0.25">
      <c r="A58" s="64"/>
      <c r="B58" s="68" t="s">
        <v>62</v>
      </c>
      <c r="C58" s="68" t="s">
        <v>80</v>
      </c>
      <c r="D58" s="69">
        <v>3</v>
      </c>
      <c r="E58" s="106"/>
      <c r="F58" s="106"/>
      <c r="G58" s="106"/>
    </row>
    <row r="59" spans="1:7" x14ac:dyDescent="0.25">
      <c r="A59" s="64"/>
      <c r="B59" s="68" t="s">
        <v>63</v>
      </c>
      <c r="C59" s="118" t="s">
        <v>81</v>
      </c>
      <c r="D59" s="69">
        <v>3</v>
      </c>
      <c r="E59" s="68"/>
      <c r="F59" s="104"/>
      <c r="G59" s="68"/>
    </row>
    <row r="60" spans="1:7" x14ac:dyDescent="0.25">
      <c r="A60" s="64"/>
      <c r="B60" s="106" t="s">
        <v>64</v>
      </c>
      <c r="C60" s="106" t="s">
        <v>82</v>
      </c>
      <c r="D60" s="109">
        <v>3</v>
      </c>
      <c r="E60" s="106"/>
      <c r="F60" s="106"/>
      <c r="G60" s="106"/>
    </row>
    <row r="61" spans="1:7" x14ac:dyDescent="0.25">
      <c r="A61" s="64"/>
      <c r="B61" s="106" t="s">
        <v>65</v>
      </c>
      <c r="C61" s="106" t="s">
        <v>83</v>
      </c>
      <c r="D61" s="109">
        <v>3</v>
      </c>
      <c r="E61" s="106"/>
      <c r="F61" s="106"/>
      <c r="G61" s="106"/>
    </row>
    <row r="62" spans="1:7" x14ac:dyDescent="0.25">
      <c r="A62" s="64"/>
      <c r="B62" s="114"/>
      <c r="C62" s="245" t="s">
        <v>66</v>
      </c>
      <c r="D62" s="232"/>
      <c r="E62" s="114"/>
      <c r="F62" s="114"/>
      <c r="G62" s="114"/>
    </row>
    <row r="63" spans="1:7" x14ac:dyDescent="0.25">
      <c r="A63" s="64"/>
      <c r="B63" s="114"/>
      <c r="C63" s="245" t="s">
        <v>66</v>
      </c>
      <c r="D63" s="232"/>
      <c r="E63" s="114"/>
      <c r="F63" s="114"/>
      <c r="G63" s="114"/>
    </row>
    <row r="64" spans="1:7" x14ac:dyDescent="0.25">
      <c r="A64" s="64"/>
      <c r="B64" s="68" t="s">
        <v>57</v>
      </c>
      <c r="C64" s="68" t="s">
        <v>58</v>
      </c>
      <c r="D64" s="69">
        <v>30</v>
      </c>
      <c r="E64" s="106"/>
      <c r="F64" s="106"/>
      <c r="G64" s="106"/>
    </row>
    <row r="65" spans="1:7" x14ac:dyDescent="0.25">
      <c r="A65" s="64"/>
      <c r="B65" s="114"/>
      <c r="C65" s="245" t="s">
        <v>311</v>
      </c>
      <c r="D65" s="232"/>
    </row>
    <row r="66" spans="1:7" x14ac:dyDescent="0.25">
      <c r="A66" s="64"/>
      <c r="B66" s="25"/>
      <c r="C66" s="87" t="s">
        <v>5</v>
      </c>
      <c r="D66" s="93">
        <f>SUMIFS(D55:D65, G55:G65, "")+SUM(G55:G65)</f>
        <v>51</v>
      </c>
      <c r="E66" s="25"/>
      <c r="F66" s="25"/>
      <c r="G66" s="25"/>
    </row>
    <row r="67" spans="1:7" x14ac:dyDescent="0.25">
      <c r="A67" s="64"/>
      <c r="B67" s="25"/>
      <c r="C67" s="87"/>
      <c r="D67"/>
      <c r="E67" s="25"/>
      <c r="F67" s="25"/>
      <c r="G67" s="25"/>
    </row>
    <row r="68" spans="1:7" x14ac:dyDescent="0.25">
      <c r="A68" s="64"/>
      <c r="B68" s="335" t="s">
        <v>88</v>
      </c>
      <c r="C68" s="405"/>
      <c r="D68" s="405"/>
      <c r="E68" s="405"/>
      <c r="F68" s="405"/>
      <c r="G68" s="336"/>
    </row>
    <row r="69" spans="1:7" x14ac:dyDescent="0.25">
      <c r="A69" s="64"/>
      <c r="B69" s="399" t="s">
        <v>85</v>
      </c>
      <c r="C69" s="400"/>
      <c r="D69" s="400"/>
      <c r="E69" s="400"/>
      <c r="F69" s="400"/>
      <c r="G69" s="400"/>
    </row>
    <row r="70" spans="1:7" x14ac:dyDescent="0.25">
      <c r="A70" s="64"/>
      <c r="B70" s="399"/>
      <c r="C70" s="400"/>
      <c r="D70" s="400"/>
      <c r="E70" s="400"/>
      <c r="F70" s="400"/>
      <c r="G70" s="400"/>
    </row>
    <row r="71" spans="1:7" x14ac:dyDescent="0.25">
      <c r="A71" s="64"/>
      <c r="B71" s="38" t="s">
        <v>86</v>
      </c>
      <c r="C71" s="340"/>
      <c r="D71" s="341"/>
      <c r="E71" s="341"/>
      <c r="F71" s="341"/>
      <c r="G71" s="342"/>
    </row>
    <row r="72" spans="1:7" x14ac:dyDescent="0.25">
      <c r="A72" s="64"/>
      <c r="B72" s="40" t="s">
        <v>12</v>
      </c>
      <c r="C72" s="340"/>
      <c r="D72" s="341"/>
      <c r="E72" s="341"/>
      <c r="F72" s="341"/>
      <c r="G72" s="342"/>
    </row>
    <row r="73" spans="1:7" x14ac:dyDescent="0.25">
      <c r="A73" s="64"/>
      <c r="B73" s="38" t="s">
        <v>87</v>
      </c>
      <c r="C73" s="340"/>
      <c r="D73" s="341"/>
      <c r="E73" s="341"/>
      <c r="F73" s="341"/>
      <c r="G73" s="342"/>
    </row>
    <row r="74" spans="1:7" x14ac:dyDescent="0.25">
      <c r="A74" s="64"/>
      <c r="B74" s="39" t="s">
        <v>12</v>
      </c>
      <c r="C74" s="337"/>
      <c r="D74" s="338"/>
      <c r="E74" s="338"/>
      <c r="F74" s="338"/>
      <c r="G74" s="339"/>
    </row>
    <row r="75" spans="1:7" x14ac:dyDescent="0.25">
      <c r="A75" s="64"/>
    </row>
    <row r="76" spans="1:7" x14ac:dyDescent="0.25">
      <c r="A76" s="64"/>
      <c r="B76" s="79" t="s">
        <v>238</v>
      </c>
      <c r="C76" s="80"/>
      <c r="D76" s="95">
        <f>SUM(D51,D66,D34,D24,D43)</f>
        <v>90</v>
      </c>
      <c r="E76" s="74"/>
      <c r="F76" s="74"/>
      <c r="G76" s="94"/>
    </row>
    <row r="77" spans="1:7" x14ac:dyDescent="0.25">
      <c r="A77" s="64"/>
    </row>
    <row r="78" spans="1:7" x14ac:dyDescent="0.25">
      <c r="A78" s="64"/>
      <c r="B78" s="390" t="s">
        <v>28</v>
      </c>
      <c r="C78" s="390"/>
      <c r="D78" s="390"/>
      <c r="E78" s="390"/>
      <c r="F78" s="390"/>
      <c r="G78" s="390"/>
    </row>
    <row r="79" spans="1:7" x14ac:dyDescent="0.25">
      <c r="A79" s="64"/>
      <c r="B79" s="390"/>
      <c r="C79" s="390"/>
      <c r="D79" s="390"/>
      <c r="E79" s="390"/>
      <c r="F79" s="390"/>
      <c r="G79" s="390"/>
    </row>
    <row r="80" spans="1:7" x14ac:dyDescent="0.25">
      <c r="A80" s="64"/>
    </row>
    <row r="81" spans="1:7" x14ac:dyDescent="0.25">
      <c r="A81" s="64"/>
      <c r="B81" s="139" t="s">
        <v>280</v>
      </c>
      <c r="C81" s="88"/>
      <c r="D81" s="96"/>
      <c r="E81" s="76"/>
    </row>
    <row r="82" spans="1:7" x14ac:dyDescent="0.25">
      <c r="A82" s="64"/>
      <c r="B82" s="81" t="s">
        <v>2</v>
      </c>
      <c r="C82" s="81" t="s">
        <v>3</v>
      </c>
      <c r="D82" s="97" t="s">
        <v>4</v>
      </c>
      <c r="E82" s="86"/>
    </row>
    <row r="83" spans="1:7" x14ac:dyDescent="0.25">
      <c r="A83" s="64"/>
      <c r="B83" s="22"/>
      <c r="C83" s="22"/>
      <c r="D83" s="33"/>
      <c r="E83" s="91"/>
    </row>
    <row r="84" spans="1:7" x14ac:dyDescent="0.25">
      <c r="A84" s="64"/>
      <c r="B84" s="22"/>
      <c r="C84" s="22"/>
      <c r="D84" s="33"/>
      <c r="E84" s="91"/>
    </row>
    <row r="85" spans="1:7" x14ac:dyDescent="0.25">
      <c r="A85" s="64"/>
      <c r="B85" s="22"/>
      <c r="C85" s="22"/>
      <c r="D85" s="33"/>
      <c r="E85" s="91"/>
      <c r="F85" s="74"/>
      <c r="G85" s="94"/>
    </row>
    <row r="86" spans="1:7" x14ac:dyDescent="0.25">
      <c r="A86" s="64"/>
      <c r="B86" s="22"/>
      <c r="C86" s="22"/>
      <c r="D86" s="33"/>
      <c r="E86" s="91"/>
      <c r="F86" s="74"/>
      <c r="G86" s="94"/>
    </row>
    <row r="87" spans="1:7" x14ac:dyDescent="0.25">
      <c r="A87" s="64"/>
      <c r="B87" s="22"/>
      <c r="C87" s="22"/>
      <c r="D87" s="33"/>
      <c r="E87" s="91"/>
      <c r="F87" s="74"/>
      <c r="G87" s="94"/>
    </row>
    <row r="88" spans="1:7" x14ac:dyDescent="0.25">
      <c r="A88" s="64"/>
      <c r="B88" s="22"/>
      <c r="C88" s="22"/>
      <c r="D88" s="33"/>
      <c r="E88" s="91"/>
    </row>
    <row r="89" spans="1:7" x14ac:dyDescent="0.25">
      <c r="A89" s="64"/>
      <c r="B89" s="22"/>
      <c r="C89" s="22"/>
      <c r="D89" s="33"/>
      <c r="E89" s="91"/>
    </row>
    <row r="90" spans="1:7" x14ac:dyDescent="0.25">
      <c r="A90" s="64"/>
      <c r="B90" s="22"/>
      <c r="C90" s="22"/>
      <c r="D90" s="33"/>
      <c r="E90" s="91"/>
      <c r="G90" s="99"/>
    </row>
    <row r="91" spans="1:7" x14ac:dyDescent="0.25">
      <c r="A91" s="64"/>
      <c r="B91" s="16"/>
      <c r="C91" s="16"/>
      <c r="D91" s="28"/>
      <c r="E91" s="91"/>
      <c r="G91" s="99"/>
    </row>
    <row r="92" spans="1:7" x14ac:dyDescent="0.25">
      <c r="A92" s="64"/>
      <c r="B92" s="16"/>
      <c r="C92" s="16"/>
      <c r="D92" s="28"/>
      <c r="E92" s="91"/>
      <c r="G92" s="99"/>
    </row>
    <row r="93" spans="1:7" x14ac:dyDescent="0.25">
      <c r="A93" s="64"/>
      <c r="B93" s="78"/>
      <c r="C93" s="87" t="s">
        <v>5</v>
      </c>
      <c r="D93" s="98">
        <f>SUM(D83:D92)</f>
        <v>0</v>
      </c>
      <c r="E93" s="85"/>
      <c r="G93" s="99"/>
    </row>
    <row r="94" spans="1:7" x14ac:dyDescent="0.25">
      <c r="A94" s="64"/>
      <c r="B94" s="74"/>
      <c r="C94" s="74"/>
      <c r="D94" s="94"/>
      <c r="E94" s="74"/>
      <c r="G94" s="99"/>
    </row>
    <row r="95" spans="1:7" x14ac:dyDescent="0.25">
      <c r="A95" s="64"/>
      <c r="B95" s="90" t="s">
        <v>239</v>
      </c>
      <c r="C95" s="80"/>
      <c r="D95" s="95">
        <f>D93+D76</f>
        <v>90</v>
      </c>
      <c r="E95" s="89" t="s">
        <v>4</v>
      </c>
      <c r="G95" s="99"/>
    </row>
    <row r="96" spans="1:7" x14ac:dyDescent="0.25">
      <c r="A96" s="64"/>
      <c r="G96" s="99"/>
    </row>
    <row r="97" spans="1:10" x14ac:dyDescent="0.25">
      <c r="A97" s="64"/>
      <c r="B97" s="75" t="s">
        <v>14</v>
      </c>
      <c r="D97" s="99"/>
      <c r="G97" s="99"/>
    </row>
    <row r="98" spans="1:10" x14ac:dyDescent="0.25">
      <c r="A98" s="64"/>
      <c r="B98" s="323"/>
      <c r="C98" s="324"/>
      <c r="D98" s="324"/>
      <c r="E98" s="324"/>
      <c r="F98" s="324"/>
      <c r="G98" s="325"/>
    </row>
    <row r="99" spans="1:10" x14ac:dyDescent="0.25">
      <c r="A99" s="64"/>
      <c r="B99" s="326"/>
      <c r="C99" s="327"/>
      <c r="D99" s="327"/>
      <c r="E99" s="327"/>
      <c r="F99" s="327"/>
      <c r="G99" s="328"/>
    </row>
    <row r="100" spans="1:10" x14ac:dyDescent="0.25">
      <c r="A100" s="64"/>
      <c r="B100" s="326"/>
      <c r="C100" s="327"/>
      <c r="D100" s="327"/>
      <c r="E100" s="327"/>
      <c r="F100" s="327"/>
      <c r="G100" s="328"/>
      <c r="I100"/>
      <c r="J100"/>
    </row>
    <row r="101" spans="1:10" x14ac:dyDescent="0.25">
      <c r="A101" s="64"/>
      <c r="B101" s="326"/>
      <c r="C101" s="327"/>
      <c r="D101" s="327"/>
      <c r="E101" s="327"/>
      <c r="F101" s="327"/>
      <c r="G101" s="328"/>
      <c r="I101"/>
      <c r="J101"/>
    </row>
    <row r="102" spans="1:10" x14ac:dyDescent="0.25">
      <c r="A102" s="64"/>
      <c r="B102" s="326"/>
      <c r="C102" s="327"/>
      <c r="D102" s="327"/>
      <c r="E102" s="327"/>
      <c r="F102" s="327"/>
      <c r="G102" s="328"/>
      <c r="I102"/>
      <c r="J102"/>
    </row>
    <row r="103" spans="1:10" x14ac:dyDescent="0.25">
      <c r="A103" s="64"/>
      <c r="B103" s="329"/>
      <c r="C103" s="330"/>
      <c r="D103" s="330"/>
      <c r="E103" s="330"/>
      <c r="F103" s="330"/>
      <c r="G103" s="331"/>
      <c r="I103"/>
      <c r="J103"/>
    </row>
    <row r="104" spans="1:10" x14ac:dyDescent="0.25">
      <c r="A104" s="65" t="s">
        <v>30</v>
      </c>
      <c r="G104" s="99"/>
      <c r="I104"/>
      <c r="J104"/>
    </row>
    <row r="105" spans="1:10" x14ac:dyDescent="0.25">
      <c r="A105" s="178" t="s">
        <v>339</v>
      </c>
    </row>
    <row r="106" spans="1:10" ht="18.75" x14ac:dyDescent="0.3">
      <c r="A106" s="64"/>
      <c r="B106" s="130" t="s">
        <v>358</v>
      </c>
      <c r="C106" s="129"/>
      <c r="D106" s="134"/>
      <c r="E106" s="74"/>
      <c r="F106" s="74"/>
      <c r="G106" s="94"/>
    </row>
    <row r="107" spans="1:10" ht="18.75" x14ac:dyDescent="0.3">
      <c r="A107" s="64"/>
      <c r="B107" s="130" t="s">
        <v>340</v>
      </c>
      <c r="C107" s="129"/>
      <c r="D107" s="134"/>
      <c r="E107" s="74"/>
      <c r="F107" s="74"/>
      <c r="G107" s="94"/>
    </row>
    <row r="108" spans="1:10" x14ac:dyDescent="0.25">
      <c r="A108" s="64"/>
      <c r="B108" s="129" t="s">
        <v>10</v>
      </c>
      <c r="C108" s="129"/>
      <c r="D108" s="134"/>
      <c r="E108" s="74"/>
      <c r="F108" s="74"/>
      <c r="G108" s="94"/>
    </row>
    <row r="109" spans="1:10" x14ac:dyDescent="0.25">
      <c r="A109" s="64"/>
      <c r="B109" s="129"/>
      <c r="C109" s="129"/>
      <c r="D109" s="134"/>
      <c r="E109" s="74"/>
      <c r="F109" s="74"/>
      <c r="G109" s="94"/>
    </row>
    <row r="110" spans="1:10" x14ac:dyDescent="0.25">
      <c r="A110" s="64"/>
      <c r="B110" s="36" t="s">
        <v>184</v>
      </c>
      <c r="C110" s="74"/>
      <c r="D110" s="94"/>
      <c r="E110" s="74"/>
      <c r="F110" s="74"/>
      <c r="G110" s="94"/>
    </row>
    <row r="111" spans="1:10" x14ac:dyDescent="0.25">
      <c r="A111" s="64"/>
      <c r="B111" s="126"/>
      <c r="C111" s="129"/>
      <c r="D111" s="134"/>
      <c r="E111" s="129"/>
      <c r="F111" s="129"/>
      <c r="G111" s="134"/>
    </row>
    <row r="112" spans="1:10" x14ac:dyDescent="0.25">
      <c r="A112" s="64"/>
      <c r="B112" s="9" t="s">
        <v>0</v>
      </c>
      <c r="C112" s="332"/>
      <c r="D112" s="333"/>
      <c r="E112" s="333"/>
      <c r="F112" s="333"/>
      <c r="G112" s="334"/>
    </row>
    <row r="113" spans="1:7" x14ac:dyDescent="0.25">
      <c r="A113" s="64"/>
      <c r="B113" s="9" t="s">
        <v>1</v>
      </c>
      <c r="C113" s="332"/>
      <c r="D113" s="333"/>
      <c r="E113" s="333"/>
      <c r="F113" s="333"/>
      <c r="G113" s="334"/>
    </row>
    <row r="114" spans="1:7" x14ac:dyDescent="0.25">
      <c r="A114" s="64"/>
      <c r="B114" s="9" t="s">
        <v>9</v>
      </c>
      <c r="C114" s="332"/>
      <c r="D114" s="333"/>
      <c r="E114" s="333"/>
      <c r="F114" s="333"/>
      <c r="G114" s="334"/>
    </row>
    <row r="115" spans="1:7" x14ac:dyDescent="0.25">
      <c r="A115" s="64"/>
      <c r="B115" s="9" t="s">
        <v>6</v>
      </c>
      <c r="C115" s="332"/>
      <c r="D115" s="333"/>
      <c r="E115" s="333"/>
      <c r="F115" s="333"/>
      <c r="G115" s="334"/>
    </row>
    <row r="116" spans="1:7" x14ac:dyDescent="0.25">
      <c r="A116" s="64"/>
      <c r="B116" s="9" t="s">
        <v>7</v>
      </c>
      <c r="C116" s="332"/>
      <c r="D116" s="333"/>
      <c r="E116" s="333"/>
      <c r="F116" s="333"/>
      <c r="G116" s="334"/>
    </row>
    <row r="117" spans="1:7" x14ac:dyDescent="0.25">
      <c r="A117" s="64"/>
      <c r="B117" s="127"/>
      <c r="C117" s="182"/>
      <c r="D117" s="135"/>
      <c r="E117" s="183"/>
      <c r="F117" s="183"/>
      <c r="G117" s="135"/>
    </row>
    <row r="118" spans="1:7" ht="21" x14ac:dyDescent="0.35">
      <c r="A118" s="73"/>
      <c r="B118" s="107" t="s">
        <v>230</v>
      </c>
      <c r="C118" s="129"/>
      <c r="D118" s="129"/>
      <c r="E118" s="129"/>
      <c r="F118" s="129"/>
      <c r="G118" s="129"/>
    </row>
    <row r="119" spans="1:7" x14ac:dyDescent="0.25">
      <c r="A119" s="64"/>
      <c r="B119" s="127"/>
      <c r="C119" s="128"/>
      <c r="D119" s="135"/>
      <c r="E119" s="183"/>
      <c r="F119" s="183"/>
      <c r="G119" s="135"/>
    </row>
    <row r="120" spans="1:7" x14ac:dyDescent="0.25">
      <c r="A120" s="73"/>
      <c r="B120" s="145" t="s">
        <v>235</v>
      </c>
      <c r="C120" s="131"/>
      <c r="D120" s="136"/>
      <c r="E120" s="145" t="s">
        <v>8</v>
      </c>
      <c r="F120" s="184"/>
      <c r="G120" s="185"/>
    </row>
    <row r="121" spans="1:7" x14ac:dyDescent="0.25">
      <c r="A121" s="64"/>
      <c r="B121" s="151" t="s">
        <v>2</v>
      </c>
      <c r="C121" s="152" t="s">
        <v>3</v>
      </c>
      <c r="D121" s="312" t="s">
        <v>4</v>
      </c>
      <c r="E121" s="152" t="s">
        <v>2</v>
      </c>
      <c r="F121" s="152" t="s">
        <v>3</v>
      </c>
      <c r="G121" s="313" t="s">
        <v>4</v>
      </c>
    </row>
    <row r="122" spans="1:7" x14ac:dyDescent="0.25">
      <c r="A122" s="64"/>
      <c r="B122" s="173" t="str">
        <f>VLOOKUP(C122,spec_courses_list,2,0)</f>
        <v/>
      </c>
      <c r="C122" s="157" t="s">
        <v>252</v>
      </c>
      <c r="D122" s="147" t="str">
        <f>VLOOKUP(C122,spec_courses_list,3,0)</f>
        <v/>
      </c>
      <c r="E122" s="148"/>
      <c r="F122" s="148"/>
      <c r="G122" s="171"/>
    </row>
    <row r="123" spans="1:7" x14ac:dyDescent="0.25">
      <c r="A123" s="64"/>
      <c r="B123" s="173" t="str">
        <f>VLOOKUP(C123,spec_courses_list,2,0)</f>
        <v/>
      </c>
      <c r="C123" s="157" t="s">
        <v>15</v>
      </c>
      <c r="D123" s="147" t="str">
        <f>VLOOKUP(C123,spec_courses_list,3,0)</f>
        <v/>
      </c>
      <c r="E123" s="148"/>
      <c r="F123" s="148"/>
      <c r="G123" s="171"/>
    </row>
    <row r="124" spans="1:7" x14ac:dyDescent="0.25">
      <c r="A124" s="64"/>
      <c r="B124" s="173" t="str">
        <f>VLOOKUP(C124,spec_courses_list,2,0)</f>
        <v/>
      </c>
      <c r="C124" s="157" t="s">
        <v>15</v>
      </c>
      <c r="D124" s="147" t="str">
        <f>VLOOKUP(C124,spec_courses_list,3,0)</f>
        <v/>
      </c>
      <c r="E124" s="148"/>
      <c r="F124" s="148"/>
      <c r="G124" s="171"/>
    </row>
    <row r="125" spans="1:7" x14ac:dyDescent="0.25">
      <c r="A125" s="64"/>
      <c r="B125" s="173" t="str">
        <f>VLOOKUP(C125,spec_courses_list,2,0)</f>
        <v/>
      </c>
      <c r="C125" s="157" t="s">
        <v>15</v>
      </c>
      <c r="D125" s="147" t="str">
        <f>VLOOKUP(C125,spec_courses_list,3,0)</f>
        <v/>
      </c>
      <c r="E125" s="148"/>
      <c r="F125" s="148"/>
      <c r="G125" s="171"/>
    </row>
    <row r="126" spans="1:7" x14ac:dyDescent="0.25">
      <c r="A126" s="64"/>
      <c r="B126" s="173" t="str">
        <f>VLOOKUP(C126,spec_courses_list,2,0)</f>
        <v/>
      </c>
      <c r="C126" s="157" t="s">
        <v>15</v>
      </c>
      <c r="D126" s="147" t="str">
        <f>VLOOKUP(C126,spec_courses_list,3,0)</f>
        <v/>
      </c>
      <c r="E126" s="148"/>
      <c r="F126" s="148"/>
      <c r="G126" s="171"/>
    </row>
    <row r="127" spans="1:7" x14ac:dyDescent="0.25">
      <c r="A127" s="64"/>
      <c r="B127" s="77"/>
      <c r="C127" s="83" t="s">
        <v>5</v>
      </c>
      <c r="D127" s="166">
        <f>SUMIFS(D122:D126, G122:G126, "",E122:E126,"",F122:F126,"")+SUM(G122:G126)</f>
        <v>0</v>
      </c>
      <c r="E127" s="74"/>
      <c r="F127" s="74"/>
      <c r="G127" s="94"/>
    </row>
    <row r="128" spans="1:7" x14ac:dyDescent="0.25">
      <c r="A128" s="64"/>
      <c r="B128" s="230" t="s">
        <v>251</v>
      </c>
      <c r="C128" s="83"/>
      <c r="D128" s="35"/>
      <c r="E128" s="74"/>
      <c r="F128" s="74"/>
      <c r="G128" s="94"/>
    </row>
    <row r="129" spans="1:7" x14ac:dyDescent="0.25">
      <c r="A129" s="64"/>
      <c r="B129" s="230"/>
      <c r="C129" s="83"/>
      <c r="D129" s="35"/>
      <c r="E129" s="74"/>
      <c r="F129" s="74"/>
      <c r="G129" s="94"/>
    </row>
    <row r="130" spans="1:7" x14ac:dyDescent="0.25">
      <c r="A130" s="64"/>
      <c r="B130" s="409" t="s">
        <v>285</v>
      </c>
      <c r="C130" s="409"/>
      <c r="D130" s="409"/>
      <c r="E130" s="409"/>
      <c r="F130" s="409"/>
      <c r="G130" s="409"/>
    </row>
    <row r="131" spans="1:7" x14ac:dyDescent="0.25">
      <c r="A131" s="64"/>
      <c r="B131" s="399" t="s">
        <v>85</v>
      </c>
      <c r="C131" s="410"/>
      <c r="D131" s="410"/>
      <c r="E131" s="410"/>
      <c r="F131" s="410"/>
      <c r="G131" s="410"/>
    </row>
    <row r="132" spans="1:7" x14ac:dyDescent="0.25">
      <c r="A132" s="64"/>
      <c r="B132" s="399"/>
      <c r="C132" s="410"/>
      <c r="D132" s="410"/>
      <c r="E132" s="410"/>
      <c r="F132" s="410"/>
      <c r="G132" s="410"/>
    </row>
    <row r="133" spans="1:7" x14ac:dyDescent="0.25">
      <c r="A133" s="64"/>
      <c r="B133" s="141" t="s">
        <v>86</v>
      </c>
      <c r="C133" s="411"/>
      <c r="D133" s="412"/>
      <c r="E133" s="412"/>
      <c r="F133" s="412"/>
      <c r="G133" s="413"/>
    </row>
    <row r="134" spans="1:7" x14ac:dyDescent="0.25">
      <c r="A134" s="64"/>
      <c r="B134" s="40" t="s">
        <v>12</v>
      </c>
      <c r="C134" s="411"/>
      <c r="D134" s="412"/>
      <c r="E134" s="412"/>
      <c r="F134" s="412"/>
      <c r="G134" s="413"/>
    </row>
    <row r="135" spans="1:7" x14ac:dyDescent="0.25">
      <c r="A135" s="64"/>
      <c r="B135" s="141" t="s">
        <v>87</v>
      </c>
      <c r="C135" s="411"/>
      <c r="D135" s="412"/>
      <c r="E135" s="412"/>
      <c r="F135" s="412"/>
      <c r="G135" s="413"/>
    </row>
    <row r="136" spans="1:7" x14ac:dyDescent="0.25">
      <c r="A136" s="64"/>
      <c r="B136" s="142" t="s">
        <v>12</v>
      </c>
      <c r="C136" s="414"/>
      <c r="D136" s="415"/>
      <c r="E136" s="415"/>
      <c r="F136" s="415"/>
      <c r="G136" s="416"/>
    </row>
    <row r="137" spans="1:7" x14ac:dyDescent="0.25">
      <c r="A137" s="64"/>
      <c r="C137" s="83" t="s">
        <v>45</v>
      </c>
      <c r="D137" s="166">
        <v>33</v>
      </c>
    </row>
    <row r="138" spans="1:7" x14ac:dyDescent="0.25">
      <c r="A138" s="73"/>
    </row>
    <row r="139" spans="1:7" x14ac:dyDescent="0.25">
      <c r="A139" s="179"/>
      <c r="B139" s="145" t="s">
        <v>308</v>
      </c>
      <c r="C139" s="140"/>
      <c r="D139" s="144"/>
      <c r="E139" s="145"/>
      <c r="F139" s="184"/>
      <c r="G139" s="185"/>
    </row>
    <row r="140" spans="1:7" x14ac:dyDescent="0.25">
      <c r="A140" s="179"/>
      <c r="B140" s="359" t="s">
        <v>229</v>
      </c>
      <c r="C140" s="360"/>
      <c r="D140" s="360"/>
      <c r="E140" s="360"/>
      <c r="F140" s="360"/>
      <c r="G140" s="361"/>
    </row>
    <row r="141" spans="1:7" x14ac:dyDescent="0.25">
      <c r="A141" s="179"/>
      <c r="B141" s="358" t="s">
        <v>13</v>
      </c>
      <c r="C141" s="417"/>
      <c r="D141" s="417"/>
      <c r="E141" s="417"/>
      <c r="F141" s="417"/>
      <c r="G141" s="417"/>
    </row>
    <row r="142" spans="1:7" x14ac:dyDescent="0.25">
      <c r="A142" s="179"/>
      <c r="B142" s="358"/>
      <c r="C142" s="417"/>
      <c r="D142" s="417"/>
      <c r="E142" s="417"/>
      <c r="F142" s="417"/>
      <c r="G142" s="417"/>
    </row>
    <row r="143" spans="1:7" x14ac:dyDescent="0.25">
      <c r="A143" s="179"/>
      <c r="B143" s="358"/>
      <c r="C143" s="417"/>
      <c r="D143" s="417"/>
      <c r="E143" s="417"/>
      <c r="F143" s="417"/>
      <c r="G143" s="417"/>
    </row>
    <row r="144" spans="1:7" x14ac:dyDescent="0.25">
      <c r="A144" s="179"/>
      <c r="B144" s="119" t="s">
        <v>99</v>
      </c>
      <c r="C144" s="403"/>
      <c r="D144" s="403"/>
      <c r="E144" s="403"/>
      <c r="F144" s="403"/>
      <c r="G144" s="403"/>
    </row>
    <row r="145" spans="1:7" x14ac:dyDescent="0.25">
      <c r="A145" s="179"/>
      <c r="B145" s="119" t="s">
        <v>12</v>
      </c>
      <c r="C145" s="403"/>
      <c r="D145" s="403"/>
      <c r="E145" s="403"/>
      <c r="F145" s="403"/>
      <c r="G145" s="403"/>
    </row>
    <row r="146" spans="1:7" x14ac:dyDescent="0.25">
      <c r="A146" s="179"/>
      <c r="B146" s="143"/>
      <c r="C146" s="188" t="s">
        <v>5</v>
      </c>
      <c r="D146" s="166">
        <f>SUM(6)</f>
        <v>6</v>
      </c>
      <c r="E146" s="129"/>
      <c r="F146" s="129"/>
      <c r="G146" s="134"/>
    </row>
    <row r="147" spans="1:7" x14ac:dyDescent="0.25">
      <c r="A147" s="64"/>
    </row>
    <row r="148" spans="1:7" x14ac:dyDescent="0.25">
      <c r="A148" s="64"/>
      <c r="B148" s="145" t="s">
        <v>348</v>
      </c>
      <c r="C148" s="158"/>
      <c r="D148" s="165"/>
      <c r="E148" s="145" t="s">
        <v>8</v>
      </c>
      <c r="F148" s="82"/>
      <c r="G148" s="100"/>
    </row>
    <row r="149" spans="1:7" x14ac:dyDescent="0.25">
      <c r="A149" s="64"/>
      <c r="B149" s="154" t="s">
        <v>2</v>
      </c>
      <c r="C149" s="155" t="s">
        <v>3</v>
      </c>
      <c r="D149" s="156" t="s">
        <v>4</v>
      </c>
      <c r="E149" s="152" t="s">
        <v>2</v>
      </c>
      <c r="F149" s="152" t="s">
        <v>3</v>
      </c>
      <c r="G149" s="313" t="s">
        <v>4</v>
      </c>
    </row>
    <row r="150" spans="1:7" x14ac:dyDescent="0.25">
      <c r="A150" s="64"/>
      <c r="B150" s="162" t="str">
        <f>VLOOKUP(C150,filo_lijst,2,FALSE)</f>
        <v/>
      </c>
      <c r="C150" s="133" t="s">
        <v>41</v>
      </c>
      <c r="D150" s="167" t="str">
        <f>VLOOKUP(C150,filo_lijst,3,FALSE)</f>
        <v/>
      </c>
      <c r="E150" s="148"/>
      <c r="F150" s="148"/>
      <c r="G150" s="171"/>
    </row>
    <row r="151" spans="1:7" x14ac:dyDescent="0.25">
      <c r="A151" s="64"/>
      <c r="B151" s="201" t="s">
        <v>151</v>
      </c>
      <c r="C151" s="201" t="s">
        <v>150</v>
      </c>
      <c r="D151" s="202">
        <v>0</v>
      </c>
      <c r="E151" s="148"/>
      <c r="F151" s="148"/>
      <c r="G151" s="171"/>
    </row>
    <row r="152" spans="1:7" x14ac:dyDescent="0.25">
      <c r="A152" s="64"/>
      <c r="B152" s="235"/>
      <c r="C152" s="149"/>
      <c r="D152" s="236"/>
      <c r="E152" s="148"/>
      <c r="F152" s="148"/>
      <c r="G152" s="171"/>
    </row>
    <row r="153" spans="1:7" x14ac:dyDescent="0.25">
      <c r="A153" s="64"/>
      <c r="B153" s="133"/>
      <c r="C153" s="133"/>
      <c r="D153" s="138"/>
      <c r="E153" s="148"/>
      <c r="F153" s="148"/>
      <c r="G153" s="171"/>
    </row>
    <row r="154" spans="1:7" x14ac:dyDescent="0.25">
      <c r="A154" s="64"/>
      <c r="B154" s="225"/>
      <c r="C154" s="83" t="s">
        <v>45</v>
      </c>
      <c r="D154" s="166">
        <f>SUMIFS(D150:D153, G150:G153, "")+SUM(G150:G153)</f>
        <v>0</v>
      </c>
      <c r="E154" s="226"/>
      <c r="F154" s="226"/>
      <c r="G154" s="227"/>
    </row>
    <row r="155" spans="1:7" ht="21" x14ac:dyDescent="0.35">
      <c r="A155" s="64"/>
      <c r="B155" s="107" t="s">
        <v>35</v>
      </c>
      <c r="C155" s="108"/>
    </row>
    <row r="156" spans="1:7" x14ac:dyDescent="0.25">
      <c r="A156" s="64"/>
      <c r="D156" s="165"/>
      <c r="E156" s="145" t="s">
        <v>8</v>
      </c>
      <c r="F156" s="82"/>
      <c r="G156" s="100"/>
    </row>
    <row r="157" spans="1:7" x14ac:dyDescent="0.25">
      <c r="A157" s="64"/>
      <c r="B157" s="154" t="s">
        <v>2</v>
      </c>
      <c r="C157" s="155" t="s">
        <v>3</v>
      </c>
      <c r="D157" s="156" t="s">
        <v>4</v>
      </c>
      <c r="E157" s="152" t="s">
        <v>2</v>
      </c>
      <c r="F157" s="152" t="s">
        <v>3</v>
      </c>
      <c r="G157" s="313" t="s">
        <v>4</v>
      </c>
    </row>
    <row r="158" spans="1:7" x14ac:dyDescent="0.25">
      <c r="A158" s="64"/>
      <c r="B158" s="68" t="s">
        <v>59</v>
      </c>
      <c r="C158" s="68" t="s">
        <v>77</v>
      </c>
      <c r="D158" s="69">
        <v>3</v>
      </c>
      <c r="E158" s="106"/>
      <c r="F158" s="106"/>
      <c r="G158" s="106"/>
    </row>
    <row r="159" spans="1:7" x14ac:dyDescent="0.25">
      <c r="A159" s="64"/>
      <c r="B159" s="68" t="s">
        <v>60</v>
      </c>
      <c r="C159" s="117" t="s">
        <v>362</v>
      </c>
      <c r="D159" s="69">
        <v>3</v>
      </c>
      <c r="E159" s="106"/>
      <c r="F159" s="106"/>
      <c r="G159" s="106"/>
    </row>
    <row r="160" spans="1:7" x14ac:dyDescent="0.25">
      <c r="A160" s="64"/>
      <c r="B160" s="68" t="s">
        <v>61</v>
      </c>
      <c r="C160" s="68" t="s">
        <v>79</v>
      </c>
      <c r="D160" s="69">
        <v>3</v>
      </c>
      <c r="E160" s="106"/>
      <c r="F160" s="106"/>
      <c r="G160" s="106"/>
    </row>
    <row r="161" spans="1:7" x14ac:dyDescent="0.25">
      <c r="A161" s="64"/>
      <c r="B161" s="68" t="s">
        <v>62</v>
      </c>
      <c r="C161" s="68" t="s">
        <v>80</v>
      </c>
      <c r="D161" s="69">
        <v>3</v>
      </c>
      <c r="E161" s="106"/>
      <c r="F161" s="106"/>
      <c r="G161" s="106"/>
    </row>
    <row r="162" spans="1:7" x14ac:dyDescent="0.25">
      <c r="A162" s="64"/>
      <c r="B162" s="68" t="s">
        <v>63</v>
      </c>
      <c r="C162" s="118" t="s">
        <v>81</v>
      </c>
      <c r="D162" s="69">
        <v>3</v>
      </c>
      <c r="E162" s="68"/>
      <c r="F162" s="104"/>
      <c r="G162" s="68"/>
    </row>
    <row r="163" spans="1:7" x14ac:dyDescent="0.25">
      <c r="A163" s="64"/>
      <c r="B163" s="106" t="s">
        <v>64</v>
      </c>
      <c r="C163" s="106" t="s">
        <v>82</v>
      </c>
      <c r="D163" s="109">
        <v>3</v>
      </c>
      <c r="E163" s="106"/>
      <c r="F163" s="106"/>
      <c r="G163" s="106"/>
    </row>
    <row r="164" spans="1:7" x14ac:dyDescent="0.25">
      <c r="A164" s="64"/>
      <c r="B164" s="106" t="s">
        <v>346</v>
      </c>
      <c r="C164" s="106" t="s">
        <v>83</v>
      </c>
      <c r="D164" s="109">
        <v>6</v>
      </c>
      <c r="E164" s="106"/>
      <c r="F164" s="106"/>
      <c r="G164" s="106"/>
    </row>
    <row r="165" spans="1:7" x14ac:dyDescent="0.25">
      <c r="A165" s="64"/>
      <c r="B165" s="114"/>
      <c r="C165" s="245" t="s">
        <v>66</v>
      </c>
      <c r="D165" s="232"/>
      <c r="E165" s="114"/>
      <c r="F165" s="114"/>
      <c r="G165" s="114"/>
    </row>
    <row r="166" spans="1:7" x14ac:dyDescent="0.25">
      <c r="A166" s="64"/>
      <c r="B166" s="114"/>
      <c r="C166" s="245" t="s">
        <v>66</v>
      </c>
      <c r="D166" s="232"/>
      <c r="E166" s="114"/>
      <c r="F166" s="114"/>
      <c r="G166" s="114"/>
    </row>
    <row r="167" spans="1:7" x14ac:dyDescent="0.25">
      <c r="A167" s="64"/>
      <c r="B167" s="68" t="s">
        <v>57</v>
      </c>
      <c r="C167" s="68" t="s">
        <v>58</v>
      </c>
      <c r="D167" s="69">
        <v>30</v>
      </c>
      <c r="E167" s="106"/>
      <c r="F167" s="106"/>
      <c r="G167" s="106"/>
    </row>
    <row r="168" spans="1:7" x14ac:dyDescent="0.25">
      <c r="A168" s="64"/>
      <c r="B168" s="25"/>
      <c r="C168" s="87" t="s">
        <v>5</v>
      </c>
      <c r="D168" s="166">
        <f>SUMIFS(D158:D167, G158:G167, "")+SUM(G158:G167)</f>
        <v>54</v>
      </c>
      <c r="E168" s="25"/>
      <c r="F168" s="25"/>
      <c r="G168" s="25"/>
    </row>
    <row r="169" spans="1:7" x14ac:dyDescent="0.25">
      <c r="A169" s="64"/>
      <c r="B169" s="25"/>
      <c r="C169" s="87"/>
      <c r="E169" s="25"/>
      <c r="F169" s="25"/>
      <c r="G169" s="25"/>
    </row>
    <row r="170" spans="1:7" x14ac:dyDescent="0.25">
      <c r="A170" s="64"/>
      <c r="B170" s="335" t="s">
        <v>88</v>
      </c>
      <c r="C170" s="405"/>
      <c r="D170" s="405"/>
      <c r="E170" s="405"/>
      <c r="F170" s="405"/>
      <c r="G170" s="336"/>
    </row>
    <row r="171" spans="1:7" x14ac:dyDescent="0.25">
      <c r="A171" s="64"/>
      <c r="B171" s="399" t="s">
        <v>85</v>
      </c>
      <c r="C171" s="400"/>
      <c r="D171" s="400"/>
      <c r="E171" s="400"/>
      <c r="F171" s="400"/>
      <c r="G171" s="400"/>
    </row>
    <row r="172" spans="1:7" x14ac:dyDescent="0.25">
      <c r="A172" s="64"/>
      <c r="B172" s="399"/>
      <c r="C172" s="400"/>
      <c r="D172" s="400"/>
      <c r="E172" s="400"/>
      <c r="F172" s="400"/>
      <c r="G172" s="400"/>
    </row>
    <row r="173" spans="1:7" x14ac:dyDescent="0.25">
      <c r="A173" s="64"/>
      <c r="B173" s="141" t="s">
        <v>86</v>
      </c>
      <c r="C173" s="340"/>
      <c r="D173" s="341"/>
      <c r="E173" s="341"/>
      <c r="F173" s="341"/>
      <c r="G173" s="342"/>
    </row>
    <row r="174" spans="1:7" x14ac:dyDescent="0.25">
      <c r="A174" s="64"/>
      <c r="B174" s="40" t="s">
        <v>12</v>
      </c>
      <c r="C174" s="340"/>
      <c r="D174" s="341"/>
      <c r="E174" s="341"/>
      <c r="F174" s="341"/>
      <c r="G174" s="342"/>
    </row>
    <row r="175" spans="1:7" x14ac:dyDescent="0.25">
      <c r="A175" s="64"/>
      <c r="B175" s="141" t="s">
        <v>87</v>
      </c>
      <c r="C175" s="340"/>
      <c r="D175" s="341"/>
      <c r="E175" s="341"/>
      <c r="F175" s="341"/>
      <c r="G175" s="342"/>
    </row>
    <row r="176" spans="1:7" x14ac:dyDescent="0.25">
      <c r="A176" s="64"/>
      <c r="B176" s="142" t="s">
        <v>12</v>
      </c>
      <c r="C176" s="337"/>
      <c r="D176" s="338"/>
      <c r="E176" s="338"/>
      <c r="F176" s="338"/>
      <c r="G176" s="339"/>
    </row>
    <row r="177" spans="1:7" x14ac:dyDescent="0.25">
      <c r="A177" s="64"/>
    </row>
    <row r="178" spans="1:7" x14ac:dyDescent="0.25">
      <c r="A178" s="64"/>
      <c r="B178" s="159" t="s">
        <v>238</v>
      </c>
      <c r="C178" s="160"/>
      <c r="D178" s="168">
        <f>SUM(D154,D168,D137,D127,D146)</f>
        <v>93</v>
      </c>
      <c r="E178" s="74"/>
      <c r="F178" s="74"/>
      <c r="G178" s="94"/>
    </row>
    <row r="179" spans="1:7" x14ac:dyDescent="0.25">
      <c r="A179" s="64"/>
    </row>
    <row r="180" spans="1:7" x14ac:dyDescent="0.25">
      <c r="A180" s="64"/>
      <c r="B180" s="390" t="s">
        <v>28</v>
      </c>
      <c r="C180" s="390"/>
      <c r="D180" s="390"/>
      <c r="E180" s="390"/>
      <c r="F180" s="390"/>
      <c r="G180" s="390"/>
    </row>
    <row r="181" spans="1:7" x14ac:dyDescent="0.25">
      <c r="A181" s="64"/>
      <c r="B181" s="390"/>
      <c r="C181" s="390"/>
      <c r="D181" s="390"/>
      <c r="E181" s="390"/>
      <c r="F181" s="390"/>
      <c r="G181" s="390"/>
    </row>
    <row r="182" spans="1:7" x14ac:dyDescent="0.25">
      <c r="A182" s="64"/>
    </row>
    <row r="183" spans="1:7" x14ac:dyDescent="0.25">
      <c r="A183" s="64"/>
      <c r="B183" s="139" t="s">
        <v>280</v>
      </c>
      <c r="C183" s="88"/>
      <c r="D183" s="96"/>
      <c r="E183" s="76"/>
    </row>
    <row r="184" spans="1:7" x14ac:dyDescent="0.25">
      <c r="A184" s="64"/>
      <c r="B184" s="161" t="s">
        <v>2</v>
      </c>
      <c r="C184" s="161" t="s">
        <v>3</v>
      </c>
      <c r="D184" s="169" t="s">
        <v>4</v>
      </c>
      <c r="E184" s="86"/>
    </row>
    <row r="185" spans="1:7" x14ac:dyDescent="0.25">
      <c r="A185" s="64"/>
      <c r="B185" s="133"/>
      <c r="C185" s="133"/>
      <c r="D185" s="138"/>
      <c r="E185" s="315"/>
    </row>
    <row r="186" spans="1:7" x14ac:dyDescent="0.25">
      <c r="A186" s="64"/>
      <c r="B186" s="133"/>
      <c r="C186" s="133"/>
      <c r="D186" s="138"/>
      <c r="E186" s="315"/>
    </row>
    <row r="187" spans="1:7" x14ac:dyDescent="0.25">
      <c r="A187" s="64"/>
      <c r="B187" s="133"/>
      <c r="C187" s="133"/>
      <c r="D187" s="138"/>
      <c r="E187" s="315"/>
      <c r="F187" s="74"/>
      <c r="G187" s="94"/>
    </row>
    <row r="188" spans="1:7" x14ac:dyDescent="0.25">
      <c r="A188" s="64"/>
      <c r="B188" s="133"/>
      <c r="C188" s="133"/>
      <c r="D188" s="138"/>
      <c r="E188" s="315"/>
      <c r="F188" s="74"/>
      <c r="G188" s="94"/>
    </row>
    <row r="189" spans="1:7" x14ac:dyDescent="0.25">
      <c r="A189" s="64"/>
      <c r="B189" s="133"/>
      <c r="C189" s="133"/>
      <c r="D189" s="138"/>
      <c r="E189" s="315"/>
      <c r="F189" s="74"/>
      <c r="G189" s="94"/>
    </row>
    <row r="190" spans="1:7" x14ac:dyDescent="0.25">
      <c r="A190" s="64"/>
      <c r="B190" s="133"/>
      <c r="C190" s="133"/>
      <c r="D190" s="138"/>
      <c r="E190" s="315"/>
    </row>
    <row r="191" spans="1:7" x14ac:dyDescent="0.25">
      <c r="A191" s="64"/>
      <c r="B191" s="133"/>
      <c r="C191" s="133"/>
      <c r="D191" s="138"/>
      <c r="E191" s="315"/>
    </row>
    <row r="192" spans="1:7" x14ac:dyDescent="0.25">
      <c r="A192" s="64"/>
      <c r="B192" s="133"/>
      <c r="C192" s="133"/>
      <c r="D192" s="138"/>
      <c r="E192" s="315"/>
      <c r="G192" s="99"/>
    </row>
    <row r="193" spans="1:7" x14ac:dyDescent="0.25">
      <c r="A193" s="64"/>
      <c r="B193" s="132"/>
      <c r="C193" s="132"/>
      <c r="D193" s="137"/>
      <c r="E193" s="315"/>
      <c r="G193" s="99"/>
    </row>
    <row r="194" spans="1:7" x14ac:dyDescent="0.25">
      <c r="A194" s="64"/>
      <c r="B194" s="132"/>
      <c r="C194" s="132"/>
      <c r="D194" s="137"/>
      <c r="E194" s="315"/>
      <c r="G194" s="99"/>
    </row>
    <row r="195" spans="1:7" x14ac:dyDescent="0.25">
      <c r="A195" s="64"/>
      <c r="B195" s="78"/>
      <c r="C195" s="87" t="s">
        <v>5</v>
      </c>
      <c r="D195" s="170">
        <f>SUM(D185:D194)</f>
        <v>0</v>
      </c>
      <c r="E195" s="85"/>
      <c r="G195" s="99"/>
    </row>
    <row r="196" spans="1:7" x14ac:dyDescent="0.25">
      <c r="A196" s="64"/>
      <c r="B196" s="74"/>
      <c r="C196" s="74"/>
      <c r="D196" s="94"/>
      <c r="E196" s="74"/>
      <c r="G196" s="99"/>
    </row>
    <row r="197" spans="1:7" x14ac:dyDescent="0.25">
      <c r="A197" s="64"/>
      <c r="B197" s="164" t="s">
        <v>239</v>
      </c>
      <c r="C197" s="160"/>
      <c r="D197" s="168">
        <f>D195+D178</f>
        <v>93</v>
      </c>
      <c r="E197" s="163" t="s">
        <v>4</v>
      </c>
      <c r="G197" s="99"/>
    </row>
    <row r="198" spans="1:7" x14ac:dyDescent="0.25">
      <c r="A198" s="64"/>
      <c r="G198" s="99"/>
    </row>
    <row r="199" spans="1:7" x14ac:dyDescent="0.25">
      <c r="A199" s="64"/>
      <c r="B199" s="75" t="s">
        <v>14</v>
      </c>
      <c r="D199" s="99"/>
      <c r="G199" s="99"/>
    </row>
    <row r="200" spans="1:7" x14ac:dyDescent="0.25">
      <c r="A200" s="64"/>
      <c r="B200" s="323"/>
      <c r="C200" s="324"/>
      <c r="D200" s="324"/>
      <c r="E200" s="324"/>
      <c r="F200" s="324"/>
      <c r="G200" s="325"/>
    </row>
    <row r="201" spans="1:7" x14ac:dyDescent="0.25">
      <c r="A201" s="64"/>
      <c r="B201" s="326"/>
      <c r="C201" s="327"/>
      <c r="D201" s="327"/>
      <c r="E201" s="327"/>
      <c r="F201" s="327"/>
      <c r="G201" s="328"/>
    </row>
    <row r="202" spans="1:7" x14ac:dyDescent="0.25">
      <c r="A202" s="64"/>
      <c r="B202" s="326"/>
      <c r="C202" s="327"/>
      <c r="D202" s="327"/>
      <c r="E202" s="327"/>
      <c r="F202" s="327"/>
      <c r="G202" s="328"/>
    </row>
    <row r="203" spans="1:7" x14ac:dyDescent="0.25">
      <c r="A203" s="64"/>
      <c r="B203" s="326"/>
      <c r="C203" s="327"/>
      <c r="D203" s="327"/>
      <c r="E203" s="327"/>
      <c r="F203" s="327"/>
      <c r="G203" s="328"/>
    </row>
    <row r="204" spans="1:7" x14ac:dyDescent="0.25">
      <c r="A204" s="64"/>
      <c r="B204" s="326"/>
      <c r="C204" s="327"/>
      <c r="D204" s="327"/>
      <c r="E204" s="327"/>
      <c r="F204" s="327"/>
      <c r="G204" s="328"/>
    </row>
    <row r="205" spans="1:7" x14ac:dyDescent="0.25">
      <c r="A205" s="64"/>
      <c r="B205" s="329"/>
      <c r="C205" s="330"/>
      <c r="D205" s="330"/>
      <c r="E205" s="330"/>
      <c r="F205" s="330"/>
      <c r="G205" s="331"/>
    </row>
    <row r="206" spans="1:7" x14ac:dyDescent="0.25">
      <c r="A206" s="65" t="s">
        <v>30</v>
      </c>
      <c r="G206" s="99"/>
    </row>
  </sheetData>
  <sheetProtection password="FA66" sheet="1" objects="1" scenarios="1"/>
  <mergeCells count="52">
    <mergeCell ref="B200:G205"/>
    <mergeCell ref="C173:G173"/>
    <mergeCell ref="C174:G174"/>
    <mergeCell ref="C175:G175"/>
    <mergeCell ref="C176:G176"/>
    <mergeCell ref="B180:G181"/>
    <mergeCell ref="C144:G144"/>
    <mergeCell ref="C145:G145"/>
    <mergeCell ref="B170:G170"/>
    <mergeCell ref="B171:B172"/>
    <mergeCell ref="C171:G172"/>
    <mergeCell ref="C135:G135"/>
    <mergeCell ref="C136:G136"/>
    <mergeCell ref="B140:G140"/>
    <mergeCell ref="B141:B143"/>
    <mergeCell ref="C141:G143"/>
    <mergeCell ref="B130:G130"/>
    <mergeCell ref="B131:B132"/>
    <mergeCell ref="C131:G132"/>
    <mergeCell ref="C133:G133"/>
    <mergeCell ref="C134:G134"/>
    <mergeCell ref="C112:G112"/>
    <mergeCell ref="C113:G113"/>
    <mergeCell ref="C114:G114"/>
    <mergeCell ref="C115:G115"/>
    <mergeCell ref="C116:G116"/>
    <mergeCell ref="B98:G103"/>
    <mergeCell ref="C30:G30"/>
    <mergeCell ref="C31:G31"/>
    <mergeCell ref="C32:G32"/>
    <mergeCell ref="C33:G33"/>
    <mergeCell ref="B78:G79"/>
    <mergeCell ref="B68:G68"/>
    <mergeCell ref="C71:G71"/>
    <mergeCell ref="C72:G72"/>
    <mergeCell ref="C73:G73"/>
    <mergeCell ref="C74:G74"/>
    <mergeCell ref="B38:B40"/>
    <mergeCell ref="B37:G37"/>
    <mergeCell ref="C38:G40"/>
    <mergeCell ref="B69:B70"/>
    <mergeCell ref="C69:G70"/>
    <mergeCell ref="B27:G27"/>
    <mergeCell ref="B28:B29"/>
    <mergeCell ref="C28:G29"/>
    <mergeCell ref="C41:G41"/>
    <mergeCell ref="C42:G42"/>
    <mergeCell ref="C9:G9"/>
    <mergeCell ref="C10:G10"/>
    <mergeCell ref="C11:G11"/>
    <mergeCell ref="C12:G12"/>
    <mergeCell ref="C13:G13"/>
  </mergeCells>
  <conditionalFormatting sqref="B19:D23">
    <cfRule type="expression" dxfId="10" priority="4">
      <formula>NOT(ISBLANK($G19))</formula>
    </cfRule>
  </conditionalFormatting>
  <conditionalFormatting sqref="B48:D48">
    <cfRule type="expression" dxfId="9" priority="3">
      <formula>NOT(ISBLANK($G48))</formula>
    </cfRule>
  </conditionalFormatting>
  <conditionalFormatting sqref="B122:D126">
    <cfRule type="expression" dxfId="8" priority="2">
      <formula>NOT(ISBLANK($G122))</formula>
    </cfRule>
  </conditionalFormatting>
  <conditionalFormatting sqref="B151:D151">
    <cfRule type="expression" dxfId="7" priority="1">
      <formula>NOT(ISBLANK($G151))</formula>
    </cfRule>
  </conditionalFormatting>
  <dataValidations count="2">
    <dataValidation type="list" allowBlank="1" showInputMessage="1" showErrorMessage="1" sqref="C47 C150">
      <formula1>filo_selectie</formula1>
    </dataValidation>
    <dataValidation type="list" allowBlank="1" showInputMessage="1" showErrorMessage="1" sqref="C19:C23 C122:C126">
      <formula1>spec_courses_selection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22</vt:i4>
      </vt:variant>
    </vt:vector>
  </HeadingPairs>
  <TitlesOfParts>
    <vt:vector size="23" baseType="lpstr">
      <vt:lpstr>Programme</vt:lpstr>
      <vt:lpstr>Programme!Afdrukbereik</vt:lpstr>
      <vt:lpstr>bio_constrained_lijst</vt:lpstr>
      <vt:lpstr>bio_constrained_selectie</vt:lpstr>
      <vt:lpstr>ce_lijst</vt:lpstr>
      <vt:lpstr>ce_selectie</vt:lpstr>
      <vt:lpstr>ce_selectie_2018</vt:lpstr>
      <vt:lpstr>cohort</vt:lpstr>
      <vt:lpstr>filo_lijst</vt:lpstr>
      <vt:lpstr>filo_selectie</vt:lpstr>
      <vt:lpstr>medbio_constrained_lijst</vt:lpstr>
      <vt:lpstr>medbio_constrained_selectie</vt:lpstr>
      <vt:lpstr>smi</vt:lpstr>
      <vt:lpstr>smi_eg_lijst</vt:lpstr>
      <vt:lpstr>smi_eg_selectie</vt:lpstr>
      <vt:lpstr>smi_lijst</vt:lpstr>
      <vt:lpstr>smi_theme</vt:lpstr>
      <vt:lpstr>spec_courses_list</vt:lpstr>
      <vt:lpstr>spec_courses_selection</vt:lpstr>
      <vt:lpstr>special</vt:lpstr>
      <vt:lpstr>stage_bio</vt:lpstr>
      <vt:lpstr>stage_medbio</vt:lpstr>
      <vt:lpstr>yesno</vt:lpstr>
    </vt:vector>
  </TitlesOfParts>
  <Company>Radboud Universiteit Nijmegen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E620005</dc:creator>
  <cp:lastModifiedBy>Carlijn</cp:lastModifiedBy>
  <cp:lastPrinted>2016-10-12T16:12:30Z</cp:lastPrinted>
  <dcterms:created xsi:type="dcterms:W3CDTF">2015-11-11T09:22:01Z</dcterms:created>
  <dcterms:modified xsi:type="dcterms:W3CDTF">2019-03-01T14:13:28Z</dcterms:modified>
</cp:coreProperties>
</file>